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rom\Downloads\"/>
    </mc:Choice>
  </mc:AlternateContent>
  <xr:revisionPtr revIDLastSave="0" documentId="13_ncr:1_{BB345606-292E-4839-BD60-CED37813372D}" xr6:coauthVersionLast="46" xr6:coauthVersionMax="46" xr10:uidLastSave="{00000000-0000-0000-0000-000000000000}"/>
  <bookViews>
    <workbookView xWindow="-120" yWindow="-120" windowWidth="29040" windowHeight="16440" xr2:uid="{CCD0444A-0D93-4A81-AD43-877CC5A78453}"/>
  </bookViews>
  <sheets>
    <sheet name="IHM" sheetId="2" r:id="rId1"/>
    <sheet name="Générateur de mesur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6" i="3"/>
  <c r="C5" i="3"/>
  <c r="W9" i="2" l="1"/>
  <c r="C6" i="2" l="1"/>
  <c r="C7" i="2" s="1"/>
  <c r="C11" i="2"/>
  <c r="J2149" i="2"/>
  <c r="J2148" i="2"/>
  <c r="J2147" i="2"/>
  <c r="J2146" i="2"/>
  <c r="J2145" i="2"/>
  <c r="J2144" i="2"/>
  <c r="J2143" i="2"/>
  <c r="J2142" i="2"/>
  <c r="J2141" i="2"/>
  <c r="J2140" i="2"/>
  <c r="J2139" i="2"/>
  <c r="J2138" i="2"/>
  <c r="J2137" i="2"/>
  <c r="J2136" i="2"/>
  <c r="J2135" i="2"/>
  <c r="J2134" i="2"/>
  <c r="J2133" i="2"/>
  <c r="J2132" i="2"/>
  <c r="J2131" i="2"/>
  <c r="J2130" i="2"/>
  <c r="J2129" i="2"/>
  <c r="J2128" i="2"/>
  <c r="J2127" i="2"/>
  <c r="J2126" i="2"/>
  <c r="J2125" i="2"/>
  <c r="J2124" i="2"/>
  <c r="J2123" i="2"/>
  <c r="J2122" i="2"/>
  <c r="J2121" i="2"/>
  <c r="J2120" i="2"/>
  <c r="J2119" i="2"/>
  <c r="J2118" i="2"/>
  <c r="J2117" i="2"/>
  <c r="J2116" i="2"/>
  <c r="J2115" i="2"/>
  <c r="J2114" i="2"/>
  <c r="J2113" i="2"/>
  <c r="J2112" i="2"/>
  <c r="J2111" i="2"/>
  <c r="J2110" i="2"/>
  <c r="J2109" i="2"/>
  <c r="J2108" i="2"/>
  <c r="J2107" i="2"/>
  <c r="J2106" i="2"/>
  <c r="J2105" i="2"/>
  <c r="J2104" i="2"/>
  <c r="J2103" i="2"/>
  <c r="J2102" i="2"/>
  <c r="J2101" i="2"/>
  <c r="J2100" i="2"/>
  <c r="J2099" i="2"/>
  <c r="J2098" i="2"/>
  <c r="J2097" i="2"/>
  <c r="J2096" i="2"/>
  <c r="J2095" i="2"/>
  <c r="J2094" i="2"/>
  <c r="J2093" i="2"/>
  <c r="J2092" i="2"/>
  <c r="J2091" i="2"/>
  <c r="J2090" i="2"/>
  <c r="J2089" i="2"/>
  <c r="J2088" i="2"/>
  <c r="J2087" i="2"/>
  <c r="J2086" i="2"/>
  <c r="J2085" i="2"/>
  <c r="J2084" i="2"/>
  <c r="J2083" i="2"/>
  <c r="J2082" i="2"/>
  <c r="J2081" i="2"/>
  <c r="J2080" i="2"/>
  <c r="J2079" i="2"/>
  <c r="J2078" i="2"/>
  <c r="J2077" i="2"/>
  <c r="J2076" i="2"/>
  <c r="J2075" i="2"/>
  <c r="J2074" i="2"/>
  <c r="J2073" i="2"/>
  <c r="J2072" i="2"/>
  <c r="J2071" i="2"/>
  <c r="J2070" i="2"/>
  <c r="J2069" i="2"/>
  <c r="J2068" i="2"/>
  <c r="J2067" i="2"/>
  <c r="J2066" i="2"/>
  <c r="J2065" i="2"/>
  <c r="J2064" i="2"/>
  <c r="J2063" i="2"/>
  <c r="J2062" i="2"/>
  <c r="J2061" i="2"/>
  <c r="J2060" i="2"/>
  <c r="J2059" i="2"/>
  <c r="J2058" i="2"/>
  <c r="J2057" i="2"/>
  <c r="J2056" i="2"/>
  <c r="J2055" i="2"/>
  <c r="J2054" i="2"/>
  <c r="J2053" i="2"/>
  <c r="J2052" i="2"/>
  <c r="J2051" i="2"/>
  <c r="J2050" i="2"/>
  <c r="J2049" i="2"/>
  <c r="J2048" i="2"/>
  <c r="J2047" i="2"/>
  <c r="J2046" i="2"/>
  <c r="J2045" i="2"/>
  <c r="J2044" i="2"/>
  <c r="J2043" i="2"/>
  <c r="J2042" i="2"/>
  <c r="J2041" i="2"/>
  <c r="J2040" i="2"/>
  <c r="J2039" i="2"/>
  <c r="J2038" i="2"/>
  <c r="J2037" i="2"/>
  <c r="J2036" i="2"/>
  <c r="J2035" i="2"/>
  <c r="J2034" i="2"/>
  <c r="J2033" i="2"/>
  <c r="J2032" i="2"/>
  <c r="J2031" i="2"/>
  <c r="J2030" i="2"/>
  <c r="J2029" i="2"/>
  <c r="J2028" i="2"/>
  <c r="J2027" i="2"/>
  <c r="J2026" i="2"/>
  <c r="J2025" i="2"/>
  <c r="J2024" i="2"/>
  <c r="J2023" i="2"/>
  <c r="J2022" i="2"/>
  <c r="J2021" i="2"/>
  <c r="J2020" i="2"/>
  <c r="J2019" i="2"/>
  <c r="J2018" i="2"/>
  <c r="J2017" i="2"/>
  <c r="J2016" i="2"/>
  <c r="J2015" i="2"/>
  <c r="J2014" i="2"/>
  <c r="J2013" i="2"/>
  <c r="J2012" i="2"/>
  <c r="J2011" i="2"/>
  <c r="J2010" i="2"/>
  <c r="J2009" i="2"/>
  <c r="J2008" i="2"/>
  <c r="J2007" i="2"/>
  <c r="J2006" i="2"/>
  <c r="J2005" i="2"/>
  <c r="J2004" i="2"/>
  <c r="J2003" i="2"/>
  <c r="J2002" i="2"/>
  <c r="J2001" i="2"/>
  <c r="J2000" i="2"/>
  <c r="J1999" i="2"/>
  <c r="J1998" i="2"/>
  <c r="J1997" i="2"/>
  <c r="J1996" i="2"/>
  <c r="J1995" i="2"/>
  <c r="J1994" i="2"/>
  <c r="J1993" i="2"/>
  <c r="J1992" i="2"/>
  <c r="J1991" i="2"/>
  <c r="J1990" i="2"/>
  <c r="J1989" i="2"/>
  <c r="J1988" i="2"/>
  <c r="J1987" i="2"/>
  <c r="J1986" i="2"/>
  <c r="J1985" i="2"/>
  <c r="J1984" i="2"/>
  <c r="J1983" i="2"/>
  <c r="J1982" i="2"/>
  <c r="J1981" i="2"/>
  <c r="J1980" i="2"/>
  <c r="J1979" i="2"/>
  <c r="J1978" i="2"/>
  <c r="J1977" i="2"/>
  <c r="J1976" i="2"/>
  <c r="J1975" i="2"/>
  <c r="J1974" i="2"/>
  <c r="J1973" i="2"/>
  <c r="J1972" i="2"/>
  <c r="J1971" i="2"/>
  <c r="J1970" i="2"/>
  <c r="J1969" i="2"/>
  <c r="J1968" i="2"/>
  <c r="J1967" i="2"/>
  <c r="J1966" i="2"/>
  <c r="J1965" i="2"/>
  <c r="J1964" i="2"/>
  <c r="J1963" i="2"/>
  <c r="J1962" i="2"/>
  <c r="J1961" i="2"/>
  <c r="J1960" i="2"/>
  <c r="J1959" i="2"/>
  <c r="J1958" i="2"/>
  <c r="J1957" i="2"/>
  <c r="J1956" i="2"/>
  <c r="J1955" i="2"/>
  <c r="J1954" i="2"/>
  <c r="J1953" i="2"/>
  <c r="J1952" i="2"/>
  <c r="J1951" i="2"/>
  <c r="J1950" i="2"/>
  <c r="J1949" i="2"/>
  <c r="J1948" i="2"/>
  <c r="J1947" i="2"/>
  <c r="J1946" i="2"/>
  <c r="J1945" i="2"/>
  <c r="J1944" i="2"/>
  <c r="J1943" i="2"/>
  <c r="J1942" i="2"/>
  <c r="J1941" i="2"/>
  <c r="J1940" i="2"/>
  <c r="J1939" i="2"/>
  <c r="J1938" i="2"/>
  <c r="J1937" i="2"/>
  <c r="J1936" i="2"/>
  <c r="J1935" i="2"/>
  <c r="J1934" i="2"/>
  <c r="J1933" i="2"/>
  <c r="J1932" i="2"/>
  <c r="J1931" i="2"/>
  <c r="J1930" i="2"/>
  <c r="J1929" i="2"/>
  <c r="J1928" i="2"/>
  <c r="J1927" i="2"/>
  <c r="J1926" i="2"/>
  <c r="J1925" i="2"/>
  <c r="J1924" i="2"/>
  <c r="J1923" i="2"/>
  <c r="J1922" i="2"/>
  <c r="J1921" i="2"/>
  <c r="J1920" i="2"/>
  <c r="J1919" i="2"/>
  <c r="J1918" i="2"/>
  <c r="J1917" i="2"/>
  <c r="J1916" i="2"/>
  <c r="J1915" i="2"/>
  <c r="J1914" i="2"/>
  <c r="J1913" i="2"/>
  <c r="J1912" i="2"/>
  <c r="J1911" i="2"/>
  <c r="J1910" i="2"/>
  <c r="J1909" i="2"/>
  <c r="J1908" i="2"/>
  <c r="J1907" i="2"/>
  <c r="J1906" i="2"/>
  <c r="J1905" i="2"/>
  <c r="J1904" i="2"/>
  <c r="J1903" i="2"/>
  <c r="J1902" i="2"/>
  <c r="J1901" i="2"/>
  <c r="J1900" i="2"/>
  <c r="J1899" i="2"/>
  <c r="J1898" i="2"/>
  <c r="J1897" i="2"/>
  <c r="J1896" i="2"/>
  <c r="J1895" i="2"/>
  <c r="J1894" i="2"/>
  <c r="J1893" i="2"/>
  <c r="J1892" i="2"/>
  <c r="J1891" i="2"/>
  <c r="J1890" i="2"/>
  <c r="J1889" i="2"/>
  <c r="J1888" i="2"/>
  <c r="J1887" i="2"/>
  <c r="J1886" i="2"/>
  <c r="J1885" i="2"/>
  <c r="J1884" i="2"/>
  <c r="J1883" i="2"/>
  <c r="J1882" i="2"/>
  <c r="J1881" i="2"/>
  <c r="J1880" i="2"/>
  <c r="J1879" i="2"/>
  <c r="J1878" i="2"/>
  <c r="J1877" i="2"/>
  <c r="J1876" i="2"/>
  <c r="J1875" i="2"/>
  <c r="J1874" i="2"/>
  <c r="J1873" i="2"/>
  <c r="J1872" i="2"/>
  <c r="J1871" i="2"/>
  <c r="J1870" i="2"/>
  <c r="J1869" i="2"/>
  <c r="J1868" i="2"/>
  <c r="J1867" i="2"/>
  <c r="J1866" i="2"/>
  <c r="J1865" i="2"/>
  <c r="J1864" i="2"/>
  <c r="J1863" i="2"/>
  <c r="J1862" i="2"/>
  <c r="J1861" i="2"/>
  <c r="J1860" i="2"/>
  <c r="J1859" i="2"/>
  <c r="J1858" i="2"/>
  <c r="J1857" i="2"/>
  <c r="J1856" i="2"/>
  <c r="J1855" i="2"/>
  <c r="J1854" i="2"/>
  <c r="J1853" i="2"/>
  <c r="J1852" i="2"/>
  <c r="J1851" i="2"/>
  <c r="J1850" i="2"/>
  <c r="J1849" i="2"/>
  <c r="J1848" i="2"/>
  <c r="J1847" i="2"/>
  <c r="J1846" i="2"/>
  <c r="J1845" i="2"/>
  <c r="J1844" i="2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C33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A1735" i="2"/>
  <c r="A1734" i="2"/>
  <c r="A1733" i="2"/>
  <c r="A1732" i="2"/>
  <c r="A1731" i="2"/>
  <c r="A1730" i="2"/>
  <c r="A1729" i="2"/>
  <c r="A1728" i="2"/>
  <c r="A1727" i="2"/>
  <c r="A1726" i="2"/>
  <c r="A1725" i="2"/>
  <c r="A1724" i="2"/>
  <c r="A1723" i="2"/>
  <c r="A1722" i="2"/>
  <c r="A1721" i="2"/>
  <c r="A1720" i="2"/>
  <c r="A1719" i="2"/>
  <c r="A1718" i="2"/>
  <c r="A1717" i="2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D2149" i="2"/>
  <c r="I2149" i="2" s="1"/>
  <c r="C2149" i="2"/>
  <c r="D2148" i="2"/>
  <c r="I2148" i="2" s="1"/>
  <c r="C2148" i="2"/>
  <c r="D2147" i="2"/>
  <c r="I2147" i="2" s="1"/>
  <c r="C2147" i="2"/>
  <c r="D2146" i="2"/>
  <c r="I2146" i="2" s="1"/>
  <c r="C2146" i="2"/>
  <c r="D2145" i="2"/>
  <c r="I2145" i="2" s="1"/>
  <c r="C2145" i="2"/>
  <c r="D2144" i="2"/>
  <c r="C2144" i="2"/>
  <c r="D2143" i="2"/>
  <c r="I2143" i="2" s="1"/>
  <c r="C2143" i="2"/>
  <c r="D2142" i="2"/>
  <c r="C2142" i="2"/>
  <c r="D2141" i="2"/>
  <c r="I2141" i="2" s="1"/>
  <c r="C2141" i="2"/>
  <c r="D2140" i="2"/>
  <c r="I2140" i="2" s="1"/>
  <c r="C2140" i="2"/>
  <c r="D2139" i="2"/>
  <c r="I2139" i="2" s="1"/>
  <c r="C2139" i="2"/>
  <c r="D2138" i="2"/>
  <c r="I2138" i="2" s="1"/>
  <c r="C2138" i="2"/>
  <c r="D2137" i="2"/>
  <c r="C2137" i="2"/>
  <c r="D2136" i="2"/>
  <c r="C2136" i="2"/>
  <c r="D2135" i="2"/>
  <c r="C2135" i="2"/>
  <c r="D2134" i="2"/>
  <c r="I2134" i="2" s="1"/>
  <c r="C2134" i="2"/>
  <c r="D2133" i="2"/>
  <c r="I2133" i="2" s="1"/>
  <c r="C2133" i="2"/>
  <c r="D2132" i="2"/>
  <c r="I2132" i="2" s="1"/>
  <c r="C2132" i="2"/>
  <c r="D2131" i="2"/>
  <c r="I2131" i="2" s="1"/>
  <c r="C2131" i="2"/>
  <c r="D2130" i="2"/>
  <c r="I2130" i="2" s="1"/>
  <c r="C2130" i="2"/>
  <c r="D2129" i="2"/>
  <c r="I2129" i="2" s="1"/>
  <c r="C2129" i="2"/>
  <c r="D2128" i="2"/>
  <c r="I2128" i="2" s="1"/>
  <c r="C2128" i="2"/>
  <c r="D2127" i="2"/>
  <c r="I2127" i="2" s="1"/>
  <c r="C2127" i="2"/>
  <c r="D2126" i="2"/>
  <c r="C2126" i="2"/>
  <c r="D2125" i="2"/>
  <c r="I2125" i="2" s="1"/>
  <c r="C2125" i="2"/>
  <c r="D2124" i="2"/>
  <c r="I2124" i="2" s="1"/>
  <c r="C2124" i="2"/>
  <c r="D2123" i="2"/>
  <c r="I2123" i="2" s="1"/>
  <c r="C2123" i="2"/>
  <c r="D2122" i="2"/>
  <c r="I2122" i="2" s="1"/>
  <c r="C2122" i="2"/>
  <c r="D2121" i="2"/>
  <c r="C2121" i="2"/>
  <c r="D2120" i="2"/>
  <c r="I2120" i="2" s="1"/>
  <c r="C2120" i="2"/>
  <c r="D2119" i="2"/>
  <c r="C2119" i="2"/>
  <c r="D2118" i="2"/>
  <c r="I2118" i="2" s="1"/>
  <c r="C2118" i="2"/>
  <c r="D2117" i="2"/>
  <c r="I2117" i="2" s="1"/>
  <c r="C2117" i="2"/>
  <c r="D2116" i="2"/>
  <c r="I2116" i="2" s="1"/>
  <c r="C2116" i="2"/>
  <c r="D2115" i="2"/>
  <c r="I2115" i="2" s="1"/>
  <c r="C2115" i="2"/>
  <c r="D2114" i="2"/>
  <c r="I2114" i="2" s="1"/>
  <c r="C2114" i="2"/>
  <c r="D2113" i="2"/>
  <c r="I2113" i="2" s="1"/>
  <c r="C2113" i="2"/>
  <c r="D2112" i="2"/>
  <c r="C2112" i="2"/>
  <c r="D2111" i="2"/>
  <c r="I2111" i="2" s="1"/>
  <c r="C2111" i="2"/>
  <c r="D2110" i="2"/>
  <c r="C2110" i="2"/>
  <c r="D2109" i="2"/>
  <c r="I2109" i="2" s="1"/>
  <c r="C2109" i="2"/>
  <c r="D2108" i="2"/>
  <c r="I2108" i="2" s="1"/>
  <c r="C2108" i="2"/>
  <c r="D2107" i="2"/>
  <c r="I2107" i="2" s="1"/>
  <c r="C2107" i="2"/>
  <c r="D2106" i="2"/>
  <c r="I2106" i="2" s="1"/>
  <c r="C2106" i="2"/>
  <c r="D2105" i="2"/>
  <c r="C2105" i="2"/>
  <c r="D2104" i="2"/>
  <c r="I2104" i="2" s="1"/>
  <c r="C2104" i="2"/>
  <c r="D2103" i="2"/>
  <c r="I2103" i="2" s="1"/>
  <c r="C2103" i="2"/>
  <c r="D2102" i="2"/>
  <c r="I2102" i="2" s="1"/>
  <c r="C2102" i="2"/>
  <c r="D2101" i="2"/>
  <c r="I2101" i="2" s="1"/>
  <c r="C2101" i="2"/>
  <c r="D2100" i="2"/>
  <c r="I2100" i="2" s="1"/>
  <c r="C2100" i="2"/>
  <c r="D2099" i="2"/>
  <c r="I2099" i="2" s="1"/>
  <c r="C2099" i="2"/>
  <c r="D2098" i="2"/>
  <c r="I2098" i="2" s="1"/>
  <c r="C2098" i="2"/>
  <c r="D2097" i="2"/>
  <c r="I2097" i="2" s="1"/>
  <c r="C2097" i="2"/>
  <c r="D2096" i="2"/>
  <c r="C2096" i="2"/>
  <c r="D2095" i="2"/>
  <c r="I2095" i="2" s="1"/>
  <c r="C2095" i="2"/>
  <c r="D2094" i="2"/>
  <c r="I2094" i="2" s="1"/>
  <c r="C2094" i="2"/>
  <c r="D2093" i="2"/>
  <c r="I2093" i="2" s="1"/>
  <c r="C2093" i="2"/>
  <c r="D2092" i="2"/>
  <c r="C2092" i="2"/>
  <c r="D2091" i="2"/>
  <c r="I2091" i="2" s="1"/>
  <c r="C2091" i="2"/>
  <c r="D2090" i="2"/>
  <c r="I2090" i="2" s="1"/>
  <c r="C2090" i="2"/>
  <c r="D2089" i="2"/>
  <c r="C2089" i="2"/>
  <c r="D2088" i="2"/>
  <c r="I2088" i="2" s="1"/>
  <c r="C2088" i="2"/>
  <c r="D2087" i="2"/>
  <c r="I2087" i="2" s="1"/>
  <c r="C2087" i="2"/>
  <c r="D2086" i="2"/>
  <c r="I2086" i="2" s="1"/>
  <c r="C2086" i="2"/>
  <c r="D2085" i="2"/>
  <c r="I2085" i="2" s="1"/>
  <c r="C2085" i="2"/>
  <c r="D2084" i="2"/>
  <c r="I2084" i="2" s="1"/>
  <c r="C2084" i="2"/>
  <c r="D2083" i="2"/>
  <c r="I2083" i="2" s="1"/>
  <c r="C2083" i="2"/>
  <c r="D2082" i="2"/>
  <c r="I2082" i="2" s="1"/>
  <c r="C2082" i="2"/>
  <c r="D2081" i="2"/>
  <c r="I2081" i="2" s="1"/>
  <c r="C2081" i="2"/>
  <c r="D2080" i="2"/>
  <c r="I2080" i="2" s="1"/>
  <c r="C2080" i="2"/>
  <c r="D2079" i="2"/>
  <c r="I2079" i="2" s="1"/>
  <c r="C2079" i="2"/>
  <c r="D2078" i="2"/>
  <c r="I2078" i="2" s="1"/>
  <c r="C2078" i="2"/>
  <c r="D2077" i="2"/>
  <c r="I2077" i="2" s="1"/>
  <c r="C2077" i="2"/>
  <c r="D2076" i="2"/>
  <c r="I2076" i="2" s="1"/>
  <c r="C2076" i="2"/>
  <c r="D2075" i="2"/>
  <c r="I2075" i="2" s="1"/>
  <c r="C2075" i="2"/>
  <c r="D2074" i="2"/>
  <c r="C2074" i="2"/>
  <c r="D2073" i="2"/>
  <c r="I2073" i="2" s="1"/>
  <c r="C2073" i="2"/>
  <c r="D2072" i="2"/>
  <c r="I2072" i="2" s="1"/>
  <c r="C2072" i="2"/>
  <c r="D2071" i="2"/>
  <c r="I2071" i="2" s="1"/>
  <c r="C2071" i="2"/>
  <c r="D2070" i="2"/>
  <c r="C2070" i="2"/>
  <c r="D2069" i="2"/>
  <c r="C2069" i="2"/>
  <c r="D2068" i="2"/>
  <c r="I2068" i="2" s="1"/>
  <c r="C2068" i="2"/>
  <c r="D2067" i="2"/>
  <c r="I2067" i="2" s="1"/>
  <c r="C2067" i="2"/>
  <c r="D2066" i="2"/>
  <c r="I2066" i="2" s="1"/>
  <c r="C2066" i="2"/>
  <c r="D2065" i="2"/>
  <c r="I2065" i="2" s="1"/>
  <c r="C2065" i="2"/>
  <c r="D2064" i="2"/>
  <c r="I2064" i="2" s="1"/>
  <c r="C2064" i="2"/>
  <c r="D2063" i="2"/>
  <c r="C2063" i="2"/>
  <c r="D2062" i="2"/>
  <c r="I2062" i="2" s="1"/>
  <c r="C2062" i="2"/>
  <c r="D2061" i="2"/>
  <c r="I2061" i="2" s="1"/>
  <c r="C2061" i="2"/>
  <c r="D2060" i="2"/>
  <c r="I2060" i="2" s="1"/>
  <c r="C2060" i="2"/>
  <c r="D2059" i="2"/>
  <c r="I2059" i="2" s="1"/>
  <c r="C2059" i="2"/>
  <c r="D2058" i="2"/>
  <c r="C2058" i="2"/>
  <c r="D2057" i="2"/>
  <c r="C2057" i="2"/>
  <c r="D2056" i="2"/>
  <c r="I2056" i="2" s="1"/>
  <c r="C2056" i="2"/>
  <c r="D2055" i="2"/>
  <c r="I2055" i="2" s="1"/>
  <c r="C2055" i="2"/>
  <c r="D2054" i="2"/>
  <c r="I2054" i="2" s="1"/>
  <c r="C2054" i="2"/>
  <c r="D2053" i="2"/>
  <c r="C2053" i="2"/>
  <c r="D2052" i="2"/>
  <c r="I2052" i="2" s="1"/>
  <c r="C2052" i="2"/>
  <c r="D2051" i="2"/>
  <c r="I2051" i="2" s="1"/>
  <c r="C2051" i="2"/>
  <c r="D2050" i="2"/>
  <c r="I2050" i="2" s="1"/>
  <c r="C2050" i="2"/>
  <c r="D2049" i="2"/>
  <c r="I2049" i="2" s="1"/>
  <c r="C2049" i="2"/>
  <c r="D2048" i="2"/>
  <c r="I2048" i="2" s="1"/>
  <c r="C2048" i="2"/>
  <c r="D2047" i="2"/>
  <c r="C2047" i="2"/>
  <c r="D2046" i="2"/>
  <c r="I2046" i="2" s="1"/>
  <c r="C2046" i="2"/>
  <c r="D2045" i="2"/>
  <c r="C2045" i="2"/>
  <c r="D2044" i="2"/>
  <c r="I2044" i="2" s="1"/>
  <c r="C2044" i="2"/>
  <c r="D2043" i="2"/>
  <c r="I2043" i="2" s="1"/>
  <c r="C2043" i="2"/>
  <c r="D2042" i="2"/>
  <c r="C2042" i="2"/>
  <c r="D2041" i="2"/>
  <c r="I2041" i="2" s="1"/>
  <c r="C2041" i="2"/>
  <c r="D2040" i="2"/>
  <c r="C2040" i="2"/>
  <c r="D2039" i="2"/>
  <c r="I2039" i="2" s="1"/>
  <c r="C2039" i="2"/>
  <c r="D2038" i="2"/>
  <c r="I2038" i="2" s="1"/>
  <c r="C2038" i="2"/>
  <c r="D2037" i="2"/>
  <c r="C2037" i="2"/>
  <c r="D2036" i="2"/>
  <c r="I2036" i="2" s="1"/>
  <c r="C2036" i="2"/>
  <c r="D2035" i="2"/>
  <c r="I2035" i="2" s="1"/>
  <c r="C2035" i="2"/>
  <c r="D2034" i="2"/>
  <c r="I2034" i="2" s="1"/>
  <c r="C2034" i="2"/>
  <c r="D2033" i="2"/>
  <c r="I2033" i="2" s="1"/>
  <c r="C2033" i="2"/>
  <c r="D2032" i="2"/>
  <c r="I2032" i="2" s="1"/>
  <c r="C2032" i="2"/>
  <c r="D2031" i="2"/>
  <c r="I2031" i="2" s="1"/>
  <c r="C2031" i="2"/>
  <c r="D2030" i="2"/>
  <c r="I2030" i="2" s="1"/>
  <c r="C2030" i="2"/>
  <c r="D2029" i="2"/>
  <c r="C2029" i="2"/>
  <c r="D2028" i="2"/>
  <c r="I2028" i="2" s="1"/>
  <c r="C2028" i="2"/>
  <c r="D2027" i="2"/>
  <c r="I2027" i="2" s="1"/>
  <c r="C2027" i="2"/>
  <c r="D2026" i="2"/>
  <c r="C2026" i="2"/>
  <c r="D2025" i="2"/>
  <c r="C2025" i="2"/>
  <c r="D2024" i="2"/>
  <c r="I2024" i="2" s="1"/>
  <c r="C2024" i="2"/>
  <c r="D2023" i="2"/>
  <c r="I2023" i="2" s="1"/>
  <c r="C2023" i="2"/>
  <c r="D2022" i="2"/>
  <c r="I2022" i="2" s="1"/>
  <c r="C2022" i="2"/>
  <c r="D2021" i="2"/>
  <c r="I2021" i="2" s="1"/>
  <c r="C2021" i="2"/>
  <c r="D2020" i="2"/>
  <c r="I2020" i="2" s="1"/>
  <c r="C2020" i="2"/>
  <c r="D2019" i="2"/>
  <c r="I2019" i="2" s="1"/>
  <c r="C2019" i="2"/>
  <c r="D2018" i="2"/>
  <c r="I2018" i="2" s="1"/>
  <c r="C2018" i="2"/>
  <c r="D2017" i="2"/>
  <c r="I2017" i="2" s="1"/>
  <c r="C2017" i="2"/>
  <c r="D2016" i="2"/>
  <c r="I2016" i="2" s="1"/>
  <c r="C2016" i="2"/>
  <c r="D2015" i="2"/>
  <c r="C2015" i="2"/>
  <c r="D2014" i="2"/>
  <c r="I2014" i="2" s="1"/>
  <c r="C2014" i="2"/>
  <c r="D2013" i="2"/>
  <c r="C2013" i="2"/>
  <c r="D2012" i="2"/>
  <c r="I2012" i="2" s="1"/>
  <c r="C2012" i="2"/>
  <c r="D2011" i="2"/>
  <c r="I2011" i="2" s="1"/>
  <c r="C2011" i="2"/>
  <c r="D2010" i="2"/>
  <c r="C2010" i="2"/>
  <c r="D2009" i="2"/>
  <c r="C2009" i="2"/>
  <c r="D2008" i="2"/>
  <c r="C2008" i="2"/>
  <c r="D2007" i="2"/>
  <c r="I2007" i="2" s="1"/>
  <c r="C2007" i="2"/>
  <c r="D2006" i="2"/>
  <c r="I2006" i="2" s="1"/>
  <c r="C2006" i="2"/>
  <c r="D2005" i="2"/>
  <c r="I2005" i="2" s="1"/>
  <c r="C2005" i="2"/>
  <c r="D2004" i="2"/>
  <c r="I2004" i="2" s="1"/>
  <c r="C2004" i="2"/>
  <c r="D2003" i="2"/>
  <c r="I2003" i="2" s="1"/>
  <c r="C2003" i="2"/>
  <c r="D2002" i="2"/>
  <c r="I2002" i="2" s="1"/>
  <c r="C2002" i="2"/>
  <c r="D2001" i="2"/>
  <c r="C2001" i="2"/>
  <c r="D2000" i="2"/>
  <c r="I2000" i="2" s="1"/>
  <c r="C2000" i="2"/>
  <c r="D1999" i="2"/>
  <c r="I1999" i="2" s="1"/>
  <c r="C1999" i="2"/>
  <c r="D1998" i="2"/>
  <c r="I1998" i="2" s="1"/>
  <c r="C1998" i="2"/>
  <c r="D1997" i="2"/>
  <c r="I1997" i="2" s="1"/>
  <c r="C1997" i="2"/>
  <c r="D1996" i="2"/>
  <c r="I1996" i="2" s="1"/>
  <c r="C1996" i="2"/>
  <c r="D1995" i="2"/>
  <c r="I1995" i="2" s="1"/>
  <c r="C1995" i="2"/>
  <c r="D1994" i="2"/>
  <c r="C1994" i="2"/>
  <c r="D1993" i="2"/>
  <c r="I1993" i="2" s="1"/>
  <c r="C1993" i="2"/>
  <c r="D1992" i="2"/>
  <c r="I1992" i="2" s="1"/>
  <c r="C1992" i="2"/>
  <c r="D1991" i="2"/>
  <c r="C1991" i="2"/>
  <c r="D1990" i="2"/>
  <c r="I1990" i="2" s="1"/>
  <c r="C1990" i="2"/>
  <c r="D1989" i="2"/>
  <c r="I1989" i="2" s="1"/>
  <c r="C1989" i="2"/>
  <c r="D1988" i="2"/>
  <c r="I1988" i="2" s="1"/>
  <c r="C1988" i="2"/>
  <c r="D1987" i="2"/>
  <c r="I1987" i="2" s="1"/>
  <c r="C1987" i="2"/>
  <c r="D1986" i="2"/>
  <c r="I1986" i="2" s="1"/>
  <c r="C1986" i="2"/>
  <c r="D1985" i="2"/>
  <c r="I1985" i="2" s="1"/>
  <c r="C1985" i="2"/>
  <c r="D1984" i="2"/>
  <c r="I1984" i="2" s="1"/>
  <c r="C1984" i="2"/>
  <c r="D1983" i="2"/>
  <c r="I1983" i="2" s="1"/>
  <c r="C1983" i="2"/>
  <c r="D1982" i="2"/>
  <c r="I1982" i="2" s="1"/>
  <c r="C1982" i="2"/>
  <c r="D1981" i="2"/>
  <c r="I1981" i="2" s="1"/>
  <c r="C1981" i="2"/>
  <c r="D1980" i="2"/>
  <c r="I1980" i="2" s="1"/>
  <c r="C1980" i="2"/>
  <c r="D1979" i="2"/>
  <c r="C1979" i="2"/>
  <c r="D1978" i="2"/>
  <c r="I1978" i="2" s="1"/>
  <c r="C1978" i="2"/>
  <c r="D1977" i="2"/>
  <c r="I1977" i="2" s="1"/>
  <c r="C1977" i="2"/>
  <c r="D1976" i="2"/>
  <c r="I1976" i="2" s="1"/>
  <c r="C1976" i="2"/>
  <c r="D1975" i="2"/>
  <c r="C1975" i="2"/>
  <c r="D1974" i="2"/>
  <c r="I1974" i="2" s="1"/>
  <c r="C1974" i="2"/>
  <c r="D1973" i="2"/>
  <c r="I1973" i="2" s="1"/>
  <c r="C1973" i="2"/>
  <c r="D1972" i="2"/>
  <c r="C1972" i="2"/>
  <c r="D1971" i="2"/>
  <c r="C1971" i="2"/>
  <c r="D1970" i="2"/>
  <c r="C1970" i="2"/>
  <c r="D1969" i="2"/>
  <c r="I1969" i="2" s="1"/>
  <c r="C1969" i="2"/>
  <c r="D1968" i="2"/>
  <c r="I1968" i="2" s="1"/>
  <c r="C1968" i="2"/>
  <c r="D1967" i="2"/>
  <c r="I1967" i="2" s="1"/>
  <c r="C1967" i="2"/>
  <c r="D1966" i="2"/>
  <c r="I1966" i="2" s="1"/>
  <c r="C1966" i="2"/>
  <c r="D1965" i="2"/>
  <c r="I1965" i="2" s="1"/>
  <c r="C1965" i="2"/>
  <c r="D1964" i="2"/>
  <c r="I1964" i="2" s="1"/>
  <c r="C1964" i="2"/>
  <c r="D1963" i="2"/>
  <c r="I1963" i="2" s="1"/>
  <c r="C1963" i="2"/>
  <c r="D1962" i="2"/>
  <c r="I1962" i="2" s="1"/>
  <c r="C1962" i="2"/>
  <c r="D1961" i="2"/>
  <c r="I1961" i="2" s="1"/>
  <c r="C1961" i="2"/>
  <c r="D1960" i="2"/>
  <c r="I1960" i="2" s="1"/>
  <c r="C1960" i="2"/>
  <c r="D1959" i="2"/>
  <c r="C1959" i="2"/>
  <c r="D1958" i="2"/>
  <c r="I1958" i="2" s="1"/>
  <c r="C1958" i="2"/>
  <c r="D1957" i="2"/>
  <c r="I1957" i="2" s="1"/>
  <c r="C1957" i="2"/>
  <c r="D1956" i="2"/>
  <c r="I1956" i="2" s="1"/>
  <c r="C1956" i="2"/>
  <c r="D1955" i="2"/>
  <c r="C1955" i="2"/>
  <c r="D1954" i="2"/>
  <c r="C1954" i="2"/>
  <c r="D1953" i="2"/>
  <c r="I1953" i="2" s="1"/>
  <c r="C1953" i="2"/>
  <c r="D1952" i="2"/>
  <c r="I1952" i="2" s="1"/>
  <c r="C1952" i="2"/>
  <c r="D1951" i="2"/>
  <c r="I1951" i="2" s="1"/>
  <c r="C1951" i="2"/>
  <c r="D1950" i="2"/>
  <c r="I1950" i="2" s="1"/>
  <c r="C1950" i="2"/>
  <c r="D1949" i="2"/>
  <c r="I1949" i="2" s="1"/>
  <c r="C1949" i="2"/>
  <c r="D1948" i="2"/>
  <c r="I1948" i="2" s="1"/>
  <c r="C1948" i="2"/>
  <c r="D1947" i="2"/>
  <c r="I1947" i="2" s="1"/>
  <c r="C1947" i="2"/>
  <c r="D1946" i="2"/>
  <c r="I1946" i="2" s="1"/>
  <c r="C1946" i="2"/>
  <c r="D1945" i="2"/>
  <c r="C1945" i="2"/>
  <c r="D1944" i="2"/>
  <c r="I1944" i="2" s="1"/>
  <c r="C1944" i="2"/>
  <c r="D1943" i="2"/>
  <c r="I1943" i="2" s="1"/>
  <c r="C1943" i="2"/>
  <c r="D1942" i="2"/>
  <c r="I1942" i="2" s="1"/>
  <c r="C1942" i="2"/>
  <c r="D1941" i="2"/>
  <c r="I1941" i="2" s="1"/>
  <c r="C1941" i="2"/>
  <c r="D1940" i="2"/>
  <c r="C1940" i="2"/>
  <c r="D1939" i="2"/>
  <c r="I1939" i="2" s="1"/>
  <c r="C1939" i="2"/>
  <c r="D1938" i="2"/>
  <c r="I1938" i="2" s="1"/>
  <c r="C1938" i="2"/>
  <c r="D1937" i="2"/>
  <c r="C1937" i="2"/>
  <c r="D1936" i="2"/>
  <c r="C1936" i="2"/>
  <c r="D1935" i="2"/>
  <c r="I1935" i="2" s="1"/>
  <c r="C1935" i="2"/>
  <c r="D1934" i="2"/>
  <c r="I1934" i="2" s="1"/>
  <c r="C1934" i="2"/>
  <c r="D1933" i="2"/>
  <c r="I1933" i="2" s="1"/>
  <c r="C1933" i="2"/>
  <c r="D1932" i="2"/>
  <c r="I1932" i="2" s="1"/>
  <c r="C1932" i="2"/>
  <c r="D1931" i="2"/>
  <c r="I1931" i="2" s="1"/>
  <c r="C1931" i="2"/>
  <c r="D1930" i="2"/>
  <c r="I1930" i="2" s="1"/>
  <c r="C1930" i="2"/>
  <c r="D1929" i="2"/>
  <c r="C1929" i="2"/>
  <c r="D1928" i="2"/>
  <c r="I1928" i="2" s="1"/>
  <c r="C1928" i="2"/>
  <c r="D1927" i="2"/>
  <c r="C1927" i="2"/>
  <c r="D1926" i="2"/>
  <c r="I1926" i="2" s="1"/>
  <c r="C1926" i="2"/>
  <c r="D1925" i="2"/>
  <c r="I1925" i="2" s="1"/>
  <c r="C1925" i="2"/>
  <c r="D1924" i="2"/>
  <c r="I1924" i="2" s="1"/>
  <c r="C1924" i="2"/>
  <c r="D1923" i="2"/>
  <c r="C1923" i="2"/>
  <c r="D1922" i="2"/>
  <c r="C1922" i="2"/>
  <c r="D1921" i="2"/>
  <c r="I1921" i="2" s="1"/>
  <c r="C1921" i="2"/>
  <c r="D1920" i="2"/>
  <c r="I1920" i="2" s="1"/>
  <c r="C1920" i="2"/>
  <c r="D1919" i="2"/>
  <c r="C1919" i="2"/>
  <c r="D1918" i="2"/>
  <c r="I1918" i="2" s="1"/>
  <c r="C1918" i="2"/>
  <c r="D1917" i="2"/>
  <c r="C1917" i="2"/>
  <c r="D1916" i="2"/>
  <c r="I1916" i="2" s="1"/>
  <c r="C1916" i="2"/>
  <c r="D1915" i="2"/>
  <c r="I1915" i="2" s="1"/>
  <c r="C1915" i="2"/>
  <c r="D1914" i="2"/>
  <c r="I1914" i="2" s="1"/>
  <c r="C1914" i="2"/>
  <c r="D1913" i="2"/>
  <c r="I1913" i="2" s="1"/>
  <c r="C1913" i="2"/>
  <c r="D1912" i="2"/>
  <c r="I1912" i="2" s="1"/>
  <c r="C1912" i="2"/>
  <c r="D1911" i="2"/>
  <c r="I1911" i="2" s="1"/>
  <c r="C1911" i="2"/>
  <c r="D1910" i="2"/>
  <c r="I1910" i="2" s="1"/>
  <c r="C1910" i="2"/>
  <c r="D1909" i="2"/>
  <c r="I1909" i="2" s="1"/>
  <c r="C1909" i="2"/>
  <c r="D1908" i="2"/>
  <c r="I1908" i="2" s="1"/>
  <c r="C1908" i="2"/>
  <c r="D1907" i="2"/>
  <c r="I1907" i="2" s="1"/>
  <c r="C1907" i="2"/>
  <c r="D1906" i="2"/>
  <c r="I1906" i="2" s="1"/>
  <c r="C1906" i="2"/>
  <c r="D1905" i="2"/>
  <c r="C1905" i="2"/>
  <c r="D1904" i="2"/>
  <c r="I1904" i="2" s="1"/>
  <c r="C1904" i="2"/>
  <c r="D1903" i="2"/>
  <c r="I1903" i="2" s="1"/>
  <c r="C1903" i="2"/>
  <c r="D1902" i="2"/>
  <c r="I1902" i="2" s="1"/>
  <c r="C1902" i="2"/>
  <c r="D1901" i="2"/>
  <c r="I1901" i="2" s="1"/>
  <c r="C1901" i="2"/>
  <c r="D1900" i="2"/>
  <c r="I1900" i="2" s="1"/>
  <c r="C1900" i="2"/>
  <c r="D1899" i="2"/>
  <c r="I1899" i="2" s="1"/>
  <c r="C1899" i="2"/>
  <c r="D1898" i="2"/>
  <c r="I1898" i="2" s="1"/>
  <c r="C1898" i="2"/>
  <c r="D1897" i="2"/>
  <c r="I1897" i="2" s="1"/>
  <c r="C1897" i="2"/>
  <c r="D1896" i="2"/>
  <c r="I1896" i="2" s="1"/>
  <c r="C1896" i="2"/>
  <c r="D1895" i="2"/>
  <c r="I1895" i="2" s="1"/>
  <c r="C1895" i="2"/>
  <c r="D1894" i="2"/>
  <c r="I1894" i="2" s="1"/>
  <c r="C1894" i="2"/>
  <c r="D1893" i="2"/>
  <c r="I1893" i="2" s="1"/>
  <c r="C1893" i="2"/>
  <c r="D1892" i="2"/>
  <c r="C1892" i="2"/>
  <c r="D1891" i="2"/>
  <c r="I1891" i="2" s="1"/>
  <c r="C1891" i="2"/>
  <c r="D1890" i="2"/>
  <c r="I1890" i="2" s="1"/>
  <c r="C1890" i="2"/>
  <c r="D1889" i="2"/>
  <c r="I1889" i="2" s="1"/>
  <c r="C1889" i="2"/>
  <c r="D1888" i="2"/>
  <c r="I1888" i="2" s="1"/>
  <c r="C1888" i="2"/>
  <c r="D1887" i="2"/>
  <c r="I1887" i="2" s="1"/>
  <c r="C1887" i="2"/>
  <c r="D1886" i="2"/>
  <c r="I1886" i="2" s="1"/>
  <c r="C1886" i="2"/>
  <c r="D1885" i="2"/>
  <c r="I1885" i="2" s="1"/>
  <c r="C1885" i="2"/>
  <c r="D1884" i="2"/>
  <c r="I1884" i="2" s="1"/>
  <c r="C1884" i="2"/>
  <c r="D1883" i="2"/>
  <c r="C1883" i="2"/>
  <c r="D1882" i="2"/>
  <c r="I1882" i="2" s="1"/>
  <c r="C1882" i="2"/>
  <c r="D1881" i="2"/>
  <c r="I1881" i="2" s="1"/>
  <c r="C1881" i="2"/>
  <c r="D1880" i="2"/>
  <c r="I1880" i="2" s="1"/>
  <c r="C1880" i="2"/>
  <c r="D1879" i="2"/>
  <c r="I1879" i="2" s="1"/>
  <c r="C1879" i="2"/>
  <c r="D1878" i="2"/>
  <c r="I1878" i="2" s="1"/>
  <c r="C1878" i="2"/>
  <c r="D1877" i="2"/>
  <c r="I1877" i="2" s="1"/>
  <c r="C1877" i="2"/>
  <c r="D1876" i="2"/>
  <c r="C1876" i="2"/>
  <c r="D1875" i="2"/>
  <c r="C1875" i="2"/>
  <c r="D1874" i="2"/>
  <c r="I1874" i="2" s="1"/>
  <c r="C1874" i="2"/>
  <c r="D1873" i="2"/>
  <c r="I1873" i="2" s="1"/>
  <c r="C1873" i="2"/>
  <c r="D1872" i="2"/>
  <c r="I1872" i="2" s="1"/>
  <c r="C1872" i="2"/>
  <c r="D1871" i="2"/>
  <c r="C1871" i="2"/>
  <c r="D1870" i="2"/>
  <c r="I1870" i="2" s="1"/>
  <c r="C1870" i="2"/>
  <c r="D1869" i="2"/>
  <c r="I1869" i="2" s="1"/>
  <c r="C1869" i="2"/>
  <c r="D1868" i="2"/>
  <c r="C1868" i="2"/>
  <c r="D1867" i="2"/>
  <c r="I1867" i="2" s="1"/>
  <c r="C1867" i="2"/>
  <c r="D1866" i="2"/>
  <c r="I1866" i="2" s="1"/>
  <c r="C1866" i="2"/>
  <c r="D1865" i="2"/>
  <c r="I1865" i="2" s="1"/>
  <c r="C1865" i="2"/>
  <c r="D1864" i="2"/>
  <c r="I1864" i="2" s="1"/>
  <c r="C1864" i="2"/>
  <c r="D1863" i="2"/>
  <c r="I1863" i="2" s="1"/>
  <c r="C1863" i="2"/>
  <c r="D1862" i="2"/>
  <c r="I1862" i="2" s="1"/>
  <c r="C1862" i="2"/>
  <c r="D1861" i="2"/>
  <c r="I1861" i="2" s="1"/>
  <c r="C1861" i="2"/>
  <c r="D1860" i="2"/>
  <c r="C1860" i="2"/>
  <c r="D1859" i="2"/>
  <c r="C1859" i="2"/>
  <c r="D1858" i="2"/>
  <c r="C1858" i="2"/>
  <c r="D1857" i="2"/>
  <c r="I1857" i="2" s="1"/>
  <c r="C1857" i="2"/>
  <c r="D1856" i="2"/>
  <c r="I1856" i="2" s="1"/>
  <c r="C1856" i="2"/>
  <c r="D1855" i="2"/>
  <c r="C1855" i="2"/>
  <c r="D1854" i="2"/>
  <c r="I1854" i="2" s="1"/>
  <c r="C1854" i="2"/>
  <c r="D1853" i="2"/>
  <c r="I1853" i="2" s="1"/>
  <c r="C1853" i="2"/>
  <c r="D1852" i="2"/>
  <c r="I1852" i="2" s="1"/>
  <c r="C1852" i="2"/>
  <c r="D1851" i="2"/>
  <c r="C1851" i="2"/>
  <c r="D1850" i="2"/>
  <c r="I1850" i="2" s="1"/>
  <c r="C1850" i="2"/>
  <c r="D1849" i="2"/>
  <c r="C1849" i="2"/>
  <c r="D1848" i="2"/>
  <c r="I1848" i="2" s="1"/>
  <c r="C1848" i="2"/>
  <c r="D1847" i="2"/>
  <c r="I1847" i="2" s="1"/>
  <c r="C1847" i="2"/>
  <c r="D1846" i="2"/>
  <c r="I1846" i="2" s="1"/>
  <c r="C1846" i="2"/>
  <c r="D1845" i="2"/>
  <c r="I1845" i="2" s="1"/>
  <c r="C1845" i="2"/>
  <c r="D1844" i="2"/>
  <c r="C1844" i="2"/>
  <c r="D1843" i="2"/>
  <c r="C1843" i="2"/>
  <c r="D1842" i="2"/>
  <c r="I1842" i="2" s="1"/>
  <c r="C1842" i="2"/>
  <c r="D1841" i="2"/>
  <c r="I1841" i="2" s="1"/>
  <c r="C1841" i="2"/>
  <c r="D1840" i="2"/>
  <c r="I1840" i="2" s="1"/>
  <c r="C1840" i="2"/>
  <c r="D1839" i="2"/>
  <c r="I1839" i="2" s="1"/>
  <c r="C1839" i="2"/>
  <c r="D1838" i="2"/>
  <c r="I1838" i="2" s="1"/>
  <c r="C1838" i="2"/>
  <c r="D1837" i="2"/>
  <c r="I1837" i="2" s="1"/>
  <c r="C1837" i="2"/>
  <c r="D1836" i="2"/>
  <c r="I1836" i="2" s="1"/>
  <c r="C1836" i="2"/>
  <c r="D1835" i="2"/>
  <c r="C1835" i="2"/>
  <c r="D1834" i="2"/>
  <c r="I1834" i="2" s="1"/>
  <c r="C1834" i="2"/>
  <c r="D1833" i="2"/>
  <c r="I1833" i="2" s="1"/>
  <c r="C1833" i="2"/>
  <c r="D1832" i="2"/>
  <c r="I1832" i="2" s="1"/>
  <c r="C1832" i="2"/>
  <c r="D1831" i="2"/>
  <c r="I1831" i="2" s="1"/>
  <c r="C1831" i="2"/>
  <c r="D1830" i="2"/>
  <c r="I1830" i="2" s="1"/>
  <c r="C1830" i="2"/>
  <c r="D1829" i="2"/>
  <c r="I1829" i="2" s="1"/>
  <c r="C1829" i="2"/>
  <c r="D1828" i="2"/>
  <c r="C1828" i="2"/>
  <c r="D1827" i="2"/>
  <c r="I1827" i="2" s="1"/>
  <c r="C1827" i="2"/>
  <c r="D1826" i="2"/>
  <c r="I1826" i="2" s="1"/>
  <c r="C1826" i="2"/>
  <c r="D1825" i="2"/>
  <c r="C1825" i="2"/>
  <c r="D1824" i="2"/>
  <c r="I1824" i="2" s="1"/>
  <c r="C1824" i="2"/>
  <c r="D1823" i="2"/>
  <c r="C1823" i="2"/>
  <c r="D1822" i="2"/>
  <c r="I1822" i="2" s="1"/>
  <c r="C1822" i="2"/>
  <c r="D1821" i="2"/>
  <c r="I1821" i="2" s="1"/>
  <c r="C1821" i="2"/>
  <c r="D1820" i="2"/>
  <c r="I1820" i="2" s="1"/>
  <c r="C1820" i="2"/>
  <c r="D1819" i="2"/>
  <c r="I1819" i="2" s="1"/>
  <c r="C1819" i="2"/>
  <c r="D1818" i="2"/>
  <c r="I1818" i="2" s="1"/>
  <c r="C1818" i="2"/>
  <c r="D1817" i="2"/>
  <c r="I1817" i="2" s="1"/>
  <c r="C1817" i="2"/>
  <c r="D1816" i="2"/>
  <c r="I1816" i="2" s="1"/>
  <c r="C1816" i="2"/>
  <c r="D1815" i="2"/>
  <c r="C1815" i="2"/>
  <c r="D1814" i="2"/>
  <c r="I1814" i="2" s="1"/>
  <c r="C1814" i="2"/>
  <c r="D1813" i="2"/>
  <c r="I1813" i="2" s="1"/>
  <c r="C1813" i="2"/>
  <c r="D1812" i="2"/>
  <c r="I1812" i="2" s="1"/>
  <c r="C1812" i="2"/>
  <c r="D1811" i="2"/>
  <c r="C1811" i="2"/>
  <c r="D1810" i="2"/>
  <c r="C1810" i="2"/>
  <c r="D1809" i="2"/>
  <c r="I1809" i="2" s="1"/>
  <c r="C1809" i="2"/>
  <c r="D1808" i="2"/>
  <c r="C1808" i="2"/>
  <c r="D1807" i="2"/>
  <c r="I1807" i="2" s="1"/>
  <c r="C1807" i="2"/>
  <c r="D1806" i="2"/>
  <c r="I1806" i="2" s="1"/>
  <c r="C1806" i="2"/>
  <c r="D1805" i="2"/>
  <c r="I1805" i="2" s="1"/>
  <c r="C1805" i="2"/>
  <c r="D1804" i="2"/>
  <c r="I1804" i="2" s="1"/>
  <c r="C1804" i="2"/>
  <c r="D1803" i="2"/>
  <c r="C1803" i="2"/>
  <c r="D1802" i="2"/>
  <c r="I1802" i="2" s="1"/>
  <c r="C1802" i="2"/>
  <c r="D1801" i="2"/>
  <c r="I1801" i="2" s="1"/>
  <c r="C1801" i="2"/>
  <c r="D1800" i="2"/>
  <c r="I1800" i="2" s="1"/>
  <c r="C1800" i="2"/>
  <c r="D1799" i="2"/>
  <c r="I1799" i="2" s="1"/>
  <c r="C1799" i="2"/>
  <c r="D1798" i="2"/>
  <c r="I1798" i="2" s="1"/>
  <c r="C1798" i="2"/>
  <c r="D1797" i="2"/>
  <c r="C1797" i="2"/>
  <c r="D1796" i="2"/>
  <c r="C1796" i="2"/>
  <c r="D1795" i="2"/>
  <c r="C1795" i="2"/>
  <c r="D1794" i="2"/>
  <c r="C1794" i="2"/>
  <c r="D1793" i="2"/>
  <c r="C1793" i="2"/>
  <c r="D1792" i="2"/>
  <c r="I1792" i="2" s="1"/>
  <c r="C1792" i="2"/>
  <c r="D1791" i="2"/>
  <c r="C1791" i="2"/>
  <c r="D1790" i="2"/>
  <c r="I1790" i="2" s="1"/>
  <c r="C1790" i="2"/>
  <c r="D1789" i="2"/>
  <c r="C1789" i="2"/>
  <c r="D1788" i="2"/>
  <c r="I1788" i="2" s="1"/>
  <c r="C1788" i="2"/>
  <c r="D1787" i="2"/>
  <c r="C1787" i="2"/>
  <c r="D1786" i="2"/>
  <c r="I1786" i="2" s="1"/>
  <c r="C1786" i="2"/>
  <c r="D1785" i="2"/>
  <c r="C1785" i="2"/>
  <c r="D1784" i="2"/>
  <c r="I1784" i="2" s="1"/>
  <c r="C1784" i="2"/>
  <c r="D1783" i="2"/>
  <c r="I1783" i="2" s="1"/>
  <c r="C1783" i="2"/>
  <c r="D1782" i="2"/>
  <c r="C1782" i="2"/>
  <c r="D1781" i="2"/>
  <c r="C1781" i="2"/>
  <c r="D1780" i="2"/>
  <c r="I1780" i="2" s="1"/>
  <c r="C1780" i="2"/>
  <c r="D1779" i="2"/>
  <c r="I1779" i="2" s="1"/>
  <c r="C1779" i="2"/>
  <c r="D1778" i="2"/>
  <c r="I1778" i="2" s="1"/>
  <c r="C1778" i="2"/>
  <c r="D1777" i="2"/>
  <c r="C1777" i="2"/>
  <c r="D1776" i="2"/>
  <c r="I1776" i="2" s="1"/>
  <c r="C1776" i="2"/>
  <c r="D1775" i="2"/>
  <c r="I1775" i="2" s="1"/>
  <c r="C1775" i="2"/>
  <c r="D1774" i="2"/>
  <c r="I1774" i="2" s="1"/>
  <c r="C1774" i="2"/>
  <c r="D1773" i="2"/>
  <c r="C1773" i="2"/>
  <c r="D1772" i="2"/>
  <c r="I1772" i="2" s="1"/>
  <c r="C1772" i="2"/>
  <c r="D1771" i="2"/>
  <c r="C1771" i="2"/>
  <c r="D1770" i="2"/>
  <c r="I1770" i="2" s="1"/>
  <c r="C1770" i="2"/>
  <c r="D1769" i="2"/>
  <c r="C1769" i="2"/>
  <c r="D1768" i="2"/>
  <c r="I1768" i="2" s="1"/>
  <c r="C1768" i="2"/>
  <c r="D1767" i="2"/>
  <c r="I1767" i="2" s="1"/>
  <c r="C1767" i="2"/>
  <c r="D1766" i="2"/>
  <c r="C1766" i="2"/>
  <c r="D1765" i="2"/>
  <c r="I1765" i="2" s="1"/>
  <c r="C1765" i="2"/>
  <c r="D1764" i="2"/>
  <c r="C1764" i="2"/>
  <c r="D1763" i="2"/>
  <c r="I1763" i="2" s="1"/>
  <c r="C1763" i="2"/>
  <c r="D1762" i="2"/>
  <c r="I1762" i="2" s="1"/>
  <c r="C1762" i="2"/>
  <c r="D1761" i="2"/>
  <c r="C1761" i="2"/>
  <c r="D1760" i="2"/>
  <c r="I1760" i="2" s="1"/>
  <c r="C1760" i="2"/>
  <c r="D1759" i="2"/>
  <c r="C1759" i="2"/>
  <c r="D1758" i="2"/>
  <c r="C1758" i="2"/>
  <c r="D1757" i="2"/>
  <c r="C1757" i="2"/>
  <c r="D1756" i="2"/>
  <c r="I1756" i="2" s="1"/>
  <c r="C1756" i="2"/>
  <c r="D1755" i="2"/>
  <c r="I1755" i="2" s="1"/>
  <c r="C1755" i="2"/>
  <c r="D1754" i="2"/>
  <c r="I1754" i="2" s="1"/>
  <c r="C1754" i="2"/>
  <c r="D1753" i="2"/>
  <c r="C1753" i="2"/>
  <c r="D1752" i="2"/>
  <c r="I1752" i="2" s="1"/>
  <c r="C1752" i="2"/>
  <c r="D1751" i="2"/>
  <c r="I1751" i="2" s="1"/>
  <c r="C1751" i="2"/>
  <c r="D1750" i="2"/>
  <c r="C1750" i="2"/>
  <c r="D1749" i="2"/>
  <c r="C1749" i="2"/>
  <c r="D1748" i="2"/>
  <c r="I1748" i="2" s="1"/>
  <c r="C1748" i="2"/>
  <c r="D1747" i="2"/>
  <c r="I1747" i="2" s="1"/>
  <c r="C1747" i="2"/>
  <c r="D1746" i="2"/>
  <c r="I1746" i="2" s="1"/>
  <c r="C1746" i="2"/>
  <c r="D1745" i="2"/>
  <c r="C1745" i="2"/>
  <c r="D1744" i="2"/>
  <c r="I1744" i="2" s="1"/>
  <c r="C1744" i="2"/>
  <c r="D1743" i="2"/>
  <c r="I1743" i="2" s="1"/>
  <c r="C1743" i="2"/>
  <c r="D1742" i="2"/>
  <c r="I1742" i="2" s="1"/>
  <c r="C1742" i="2"/>
  <c r="D1741" i="2"/>
  <c r="I1741" i="2" s="1"/>
  <c r="C1741" i="2"/>
  <c r="D1740" i="2"/>
  <c r="I1740" i="2" s="1"/>
  <c r="C1740" i="2"/>
  <c r="D1739" i="2"/>
  <c r="I1739" i="2" s="1"/>
  <c r="C1739" i="2"/>
  <c r="D1738" i="2"/>
  <c r="I1738" i="2" s="1"/>
  <c r="C1738" i="2"/>
  <c r="D1737" i="2"/>
  <c r="I1737" i="2" s="1"/>
  <c r="C1737" i="2"/>
  <c r="D1736" i="2"/>
  <c r="I1736" i="2" s="1"/>
  <c r="C1736" i="2"/>
  <c r="D1735" i="2"/>
  <c r="I1735" i="2" s="1"/>
  <c r="C1735" i="2"/>
  <c r="D1734" i="2"/>
  <c r="I1734" i="2" s="1"/>
  <c r="C1734" i="2"/>
  <c r="D1733" i="2"/>
  <c r="C1733" i="2"/>
  <c r="D1732" i="2"/>
  <c r="I1732" i="2" s="1"/>
  <c r="C1732" i="2"/>
  <c r="D1731" i="2"/>
  <c r="C1731" i="2"/>
  <c r="D1730" i="2"/>
  <c r="C1730" i="2"/>
  <c r="D1729" i="2"/>
  <c r="C1729" i="2"/>
  <c r="D1728" i="2"/>
  <c r="I1728" i="2" s="1"/>
  <c r="C1728" i="2"/>
  <c r="D1727" i="2"/>
  <c r="C1727" i="2"/>
  <c r="D1726" i="2"/>
  <c r="I1726" i="2" s="1"/>
  <c r="C1726" i="2"/>
  <c r="D1725" i="2"/>
  <c r="I1725" i="2" s="1"/>
  <c r="C1725" i="2"/>
  <c r="D1724" i="2"/>
  <c r="I1724" i="2" s="1"/>
  <c r="C1724" i="2"/>
  <c r="D1723" i="2"/>
  <c r="C1723" i="2"/>
  <c r="D1722" i="2"/>
  <c r="I1722" i="2" s="1"/>
  <c r="C1722" i="2"/>
  <c r="D1721" i="2"/>
  <c r="C1721" i="2"/>
  <c r="D1720" i="2"/>
  <c r="I1720" i="2" s="1"/>
  <c r="C1720" i="2"/>
  <c r="D1719" i="2"/>
  <c r="I1719" i="2" s="1"/>
  <c r="C1719" i="2"/>
  <c r="D1718" i="2"/>
  <c r="C1718" i="2"/>
  <c r="D1717" i="2"/>
  <c r="C1717" i="2"/>
  <c r="D1716" i="2"/>
  <c r="I1716" i="2" s="1"/>
  <c r="C1716" i="2"/>
  <c r="D1715" i="2"/>
  <c r="I1715" i="2" s="1"/>
  <c r="C1715" i="2"/>
  <c r="D1714" i="2"/>
  <c r="I1714" i="2" s="1"/>
  <c r="C1714" i="2"/>
  <c r="D1713" i="2"/>
  <c r="C1713" i="2"/>
  <c r="D1712" i="2"/>
  <c r="I1712" i="2" s="1"/>
  <c r="C1712" i="2"/>
  <c r="D1711" i="2"/>
  <c r="I1711" i="2" s="1"/>
  <c r="C1711" i="2"/>
  <c r="D1710" i="2"/>
  <c r="I1710" i="2" s="1"/>
  <c r="C1710" i="2"/>
  <c r="D1709" i="2"/>
  <c r="C1709" i="2"/>
  <c r="D1708" i="2"/>
  <c r="I1708" i="2" s="1"/>
  <c r="C1708" i="2"/>
  <c r="D1707" i="2"/>
  <c r="C1707" i="2"/>
  <c r="D1706" i="2"/>
  <c r="I1706" i="2" s="1"/>
  <c r="C1706" i="2"/>
  <c r="D1705" i="2"/>
  <c r="C1705" i="2"/>
  <c r="D1704" i="2"/>
  <c r="I1704" i="2" s="1"/>
  <c r="C1704" i="2"/>
  <c r="D1703" i="2"/>
  <c r="I1703" i="2" s="1"/>
  <c r="C1703" i="2"/>
  <c r="D1702" i="2"/>
  <c r="C1702" i="2"/>
  <c r="D1701" i="2"/>
  <c r="I1701" i="2" s="1"/>
  <c r="C1701" i="2"/>
  <c r="D1700" i="2"/>
  <c r="C1700" i="2"/>
  <c r="D1699" i="2"/>
  <c r="I1699" i="2" s="1"/>
  <c r="C1699" i="2"/>
  <c r="D1698" i="2"/>
  <c r="I1698" i="2" s="1"/>
  <c r="C1698" i="2"/>
  <c r="D1697" i="2"/>
  <c r="C1697" i="2"/>
  <c r="D1696" i="2"/>
  <c r="I1696" i="2" s="1"/>
  <c r="C1696" i="2"/>
  <c r="D1695" i="2"/>
  <c r="C1695" i="2"/>
  <c r="D1694" i="2"/>
  <c r="C1694" i="2"/>
  <c r="D1693" i="2"/>
  <c r="I1693" i="2" s="1"/>
  <c r="C1693" i="2"/>
  <c r="D1692" i="2"/>
  <c r="I1692" i="2" s="1"/>
  <c r="C1692" i="2"/>
  <c r="D1691" i="2"/>
  <c r="I1691" i="2" s="1"/>
  <c r="C1691" i="2"/>
  <c r="D1690" i="2"/>
  <c r="I1690" i="2" s="1"/>
  <c r="C1690" i="2"/>
  <c r="D1689" i="2"/>
  <c r="C1689" i="2"/>
  <c r="D1688" i="2"/>
  <c r="I1688" i="2" s="1"/>
  <c r="C1688" i="2"/>
  <c r="D1687" i="2"/>
  <c r="I1687" i="2" s="1"/>
  <c r="C1687" i="2"/>
  <c r="D1686" i="2"/>
  <c r="C1686" i="2"/>
  <c r="D1685" i="2"/>
  <c r="I1685" i="2" s="1"/>
  <c r="C1685" i="2"/>
  <c r="D1684" i="2"/>
  <c r="C1684" i="2"/>
  <c r="D1683" i="2"/>
  <c r="I1683" i="2" s="1"/>
  <c r="C1683" i="2"/>
  <c r="D1682" i="2"/>
  <c r="I1682" i="2" s="1"/>
  <c r="C1682" i="2"/>
  <c r="D1681" i="2"/>
  <c r="C1681" i="2"/>
  <c r="D1680" i="2"/>
  <c r="I1680" i="2" s="1"/>
  <c r="C1680" i="2"/>
  <c r="D1679" i="2"/>
  <c r="I1679" i="2" s="1"/>
  <c r="C1679" i="2"/>
  <c r="D1678" i="2"/>
  <c r="I1678" i="2" s="1"/>
  <c r="C1678" i="2"/>
  <c r="D1677" i="2"/>
  <c r="I1677" i="2" s="1"/>
  <c r="C1677" i="2"/>
  <c r="D1676" i="2"/>
  <c r="I1676" i="2" s="1"/>
  <c r="C1676" i="2"/>
  <c r="D1675" i="2"/>
  <c r="C1675" i="2"/>
  <c r="D1674" i="2"/>
  <c r="I1674" i="2" s="1"/>
  <c r="C1674" i="2"/>
  <c r="D1673" i="2"/>
  <c r="I1673" i="2" s="1"/>
  <c r="C1673" i="2"/>
  <c r="D1672" i="2"/>
  <c r="I1672" i="2" s="1"/>
  <c r="C1672" i="2"/>
  <c r="D1671" i="2"/>
  <c r="I1671" i="2" s="1"/>
  <c r="C1671" i="2"/>
  <c r="D1670" i="2"/>
  <c r="I1670" i="2" s="1"/>
  <c r="C1670" i="2"/>
  <c r="D1669" i="2"/>
  <c r="C1669" i="2"/>
  <c r="D1668" i="2"/>
  <c r="C1668" i="2"/>
  <c r="D1667" i="2"/>
  <c r="C1667" i="2"/>
  <c r="D1666" i="2"/>
  <c r="C1666" i="2"/>
  <c r="D1665" i="2"/>
  <c r="C1665" i="2"/>
  <c r="D1664" i="2"/>
  <c r="I1664" i="2" s="1"/>
  <c r="C1664" i="2"/>
  <c r="D1663" i="2"/>
  <c r="C1663" i="2"/>
  <c r="D1662" i="2"/>
  <c r="I1662" i="2" s="1"/>
  <c r="C1662" i="2"/>
  <c r="D1661" i="2"/>
  <c r="I1661" i="2" s="1"/>
  <c r="C1661" i="2"/>
  <c r="D1660" i="2"/>
  <c r="I1660" i="2" s="1"/>
  <c r="C1660" i="2"/>
  <c r="D1659" i="2"/>
  <c r="C1659" i="2"/>
  <c r="D1658" i="2"/>
  <c r="I1658" i="2" s="1"/>
  <c r="C1658" i="2"/>
  <c r="D1657" i="2"/>
  <c r="C1657" i="2"/>
  <c r="D1656" i="2"/>
  <c r="I1656" i="2" s="1"/>
  <c r="C1656" i="2"/>
  <c r="D1655" i="2"/>
  <c r="I1655" i="2" s="1"/>
  <c r="C1655" i="2"/>
  <c r="D1654" i="2"/>
  <c r="I1654" i="2" s="1"/>
  <c r="C1654" i="2"/>
  <c r="D1653" i="2"/>
  <c r="C1653" i="2"/>
  <c r="D1652" i="2"/>
  <c r="I1652" i="2" s="1"/>
  <c r="C1652" i="2"/>
  <c r="D1651" i="2"/>
  <c r="I1651" i="2" s="1"/>
  <c r="C1651" i="2"/>
  <c r="D1650" i="2"/>
  <c r="I1650" i="2" s="1"/>
  <c r="C1650" i="2"/>
  <c r="D1649" i="2"/>
  <c r="C1649" i="2"/>
  <c r="D1648" i="2"/>
  <c r="I1648" i="2" s="1"/>
  <c r="C1648" i="2"/>
  <c r="D1647" i="2"/>
  <c r="I1647" i="2" s="1"/>
  <c r="C1647" i="2"/>
  <c r="D1646" i="2"/>
  <c r="I1646" i="2" s="1"/>
  <c r="C1646" i="2"/>
  <c r="D1645" i="2"/>
  <c r="C1645" i="2"/>
  <c r="D1644" i="2"/>
  <c r="I1644" i="2" s="1"/>
  <c r="C1644" i="2"/>
  <c r="D1643" i="2"/>
  <c r="C1643" i="2"/>
  <c r="D1642" i="2"/>
  <c r="I1642" i="2" s="1"/>
  <c r="C1642" i="2"/>
  <c r="D1641" i="2"/>
  <c r="C1641" i="2"/>
  <c r="D1640" i="2"/>
  <c r="I1640" i="2" s="1"/>
  <c r="C1640" i="2"/>
  <c r="D1639" i="2"/>
  <c r="I1639" i="2" s="1"/>
  <c r="C1639" i="2"/>
  <c r="D1638" i="2"/>
  <c r="C1638" i="2"/>
  <c r="D1637" i="2"/>
  <c r="I1637" i="2" s="1"/>
  <c r="C1637" i="2"/>
  <c r="D1636" i="2"/>
  <c r="I1636" i="2" s="1"/>
  <c r="C1636" i="2"/>
  <c r="D1635" i="2"/>
  <c r="I1635" i="2" s="1"/>
  <c r="C1635" i="2"/>
  <c r="D1634" i="2"/>
  <c r="I1634" i="2" s="1"/>
  <c r="C1634" i="2"/>
  <c r="D1633" i="2"/>
  <c r="I1633" i="2" s="1"/>
  <c r="C1633" i="2"/>
  <c r="D1632" i="2"/>
  <c r="I1632" i="2" s="1"/>
  <c r="C1632" i="2"/>
  <c r="D1631" i="2"/>
  <c r="C1631" i="2"/>
  <c r="D1630" i="2"/>
  <c r="I1630" i="2" s="1"/>
  <c r="C1630" i="2"/>
  <c r="D1629" i="2"/>
  <c r="C1629" i="2"/>
  <c r="D1628" i="2"/>
  <c r="I1628" i="2" s="1"/>
  <c r="C1628" i="2"/>
  <c r="D1627" i="2"/>
  <c r="C1627" i="2"/>
  <c r="D1626" i="2"/>
  <c r="I1626" i="2" s="1"/>
  <c r="C1626" i="2"/>
  <c r="D1625" i="2"/>
  <c r="I1625" i="2" s="1"/>
  <c r="C1625" i="2"/>
  <c r="D1624" i="2"/>
  <c r="I1624" i="2" s="1"/>
  <c r="C1624" i="2"/>
  <c r="D1623" i="2"/>
  <c r="I1623" i="2" s="1"/>
  <c r="C1623" i="2"/>
  <c r="D1622" i="2"/>
  <c r="C1622" i="2"/>
  <c r="D1621" i="2"/>
  <c r="I1621" i="2" s="1"/>
  <c r="C1621" i="2"/>
  <c r="D1620" i="2"/>
  <c r="I1620" i="2" s="1"/>
  <c r="C1620" i="2"/>
  <c r="D1619" i="2"/>
  <c r="I1619" i="2" s="1"/>
  <c r="C1619" i="2"/>
  <c r="D1618" i="2"/>
  <c r="C1618" i="2"/>
  <c r="D1617" i="2"/>
  <c r="C1617" i="2"/>
  <c r="D1616" i="2"/>
  <c r="I1616" i="2" s="1"/>
  <c r="C1616" i="2"/>
  <c r="D1615" i="2"/>
  <c r="I1615" i="2" s="1"/>
  <c r="C1615" i="2"/>
  <c r="D1614" i="2"/>
  <c r="C1614" i="2"/>
  <c r="D1613" i="2"/>
  <c r="I1613" i="2" s="1"/>
  <c r="C1613" i="2"/>
  <c r="D1612" i="2"/>
  <c r="I1612" i="2" s="1"/>
  <c r="C1612" i="2"/>
  <c r="D1611" i="2"/>
  <c r="I1611" i="2" s="1"/>
  <c r="C1611" i="2"/>
  <c r="D1610" i="2"/>
  <c r="I1610" i="2" s="1"/>
  <c r="C1610" i="2"/>
  <c r="D1609" i="2"/>
  <c r="C1609" i="2"/>
  <c r="D1608" i="2"/>
  <c r="I1608" i="2" s="1"/>
  <c r="C1608" i="2"/>
  <c r="D1607" i="2"/>
  <c r="I1607" i="2" s="1"/>
  <c r="C1607" i="2"/>
  <c r="D1606" i="2"/>
  <c r="C1606" i="2"/>
  <c r="D1605" i="2"/>
  <c r="I1605" i="2" s="1"/>
  <c r="C1605" i="2"/>
  <c r="D1604" i="2"/>
  <c r="C1604" i="2"/>
  <c r="D1603" i="2"/>
  <c r="C1603" i="2"/>
  <c r="D1602" i="2"/>
  <c r="C1602" i="2"/>
  <c r="D1601" i="2"/>
  <c r="I1601" i="2" s="1"/>
  <c r="C1601" i="2"/>
  <c r="D1600" i="2"/>
  <c r="I1600" i="2" s="1"/>
  <c r="C1600" i="2"/>
  <c r="D1599" i="2"/>
  <c r="C1599" i="2"/>
  <c r="D1598" i="2"/>
  <c r="I1598" i="2" s="1"/>
  <c r="C1598" i="2"/>
  <c r="D1597" i="2"/>
  <c r="I1597" i="2" s="1"/>
  <c r="C1597" i="2"/>
  <c r="D1596" i="2"/>
  <c r="I1596" i="2" s="1"/>
  <c r="C1596" i="2"/>
  <c r="D1595" i="2"/>
  <c r="C1595" i="2"/>
  <c r="D1594" i="2"/>
  <c r="I1594" i="2" s="1"/>
  <c r="C1594" i="2"/>
  <c r="D1593" i="2"/>
  <c r="I1593" i="2" s="1"/>
  <c r="C1593" i="2"/>
  <c r="D1592" i="2"/>
  <c r="I1592" i="2" s="1"/>
  <c r="C1592" i="2"/>
  <c r="D1591" i="2"/>
  <c r="I1591" i="2" s="1"/>
  <c r="C1591" i="2"/>
  <c r="D1590" i="2"/>
  <c r="C1590" i="2"/>
  <c r="D1589" i="2"/>
  <c r="C1589" i="2"/>
  <c r="D1588" i="2"/>
  <c r="C1588" i="2"/>
  <c r="D1587" i="2"/>
  <c r="C1587" i="2"/>
  <c r="D1586" i="2"/>
  <c r="I1586" i="2" s="1"/>
  <c r="C1586" i="2"/>
  <c r="D1585" i="2"/>
  <c r="I1585" i="2" s="1"/>
  <c r="C1585" i="2"/>
  <c r="D1584" i="2"/>
  <c r="I1584" i="2" s="1"/>
  <c r="C1584" i="2"/>
  <c r="D1583" i="2"/>
  <c r="C1583" i="2"/>
  <c r="D1582" i="2"/>
  <c r="I1582" i="2" s="1"/>
  <c r="C1582" i="2"/>
  <c r="D1581" i="2"/>
  <c r="I1581" i="2" s="1"/>
  <c r="C1581" i="2"/>
  <c r="D1580" i="2"/>
  <c r="I1580" i="2" s="1"/>
  <c r="C1580" i="2"/>
  <c r="D1579" i="2"/>
  <c r="C1579" i="2"/>
  <c r="D1578" i="2"/>
  <c r="I1578" i="2" s="1"/>
  <c r="C1578" i="2"/>
  <c r="D1577" i="2"/>
  <c r="C1577" i="2"/>
  <c r="D1576" i="2"/>
  <c r="I1576" i="2" s="1"/>
  <c r="C1576" i="2"/>
  <c r="D1575" i="2"/>
  <c r="I1575" i="2" s="1"/>
  <c r="C1575" i="2"/>
  <c r="D1574" i="2"/>
  <c r="C1574" i="2"/>
  <c r="D1573" i="2"/>
  <c r="C1573" i="2"/>
  <c r="D1572" i="2"/>
  <c r="C1572" i="2"/>
  <c r="D1571" i="2"/>
  <c r="C1571" i="2"/>
  <c r="D1570" i="2"/>
  <c r="I1570" i="2" s="1"/>
  <c r="C1570" i="2"/>
  <c r="D1569" i="2"/>
  <c r="C1569" i="2"/>
  <c r="D1568" i="2"/>
  <c r="I1568" i="2" s="1"/>
  <c r="C1568" i="2"/>
  <c r="D1567" i="2"/>
  <c r="I1567" i="2" s="1"/>
  <c r="C1567" i="2"/>
  <c r="D1566" i="2"/>
  <c r="I1566" i="2" s="1"/>
  <c r="C1566" i="2"/>
  <c r="D1565" i="2"/>
  <c r="I1565" i="2" s="1"/>
  <c r="C1565" i="2"/>
  <c r="D1564" i="2"/>
  <c r="I1564" i="2" s="1"/>
  <c r="C1564" i="2"/>
  <c r="D1563" i="2"/>
  <c r="I1563" i="2" s="1"/>
  <c r="C1563" i="2"/>
  <c r="D1562" i="2"/>
  <c r="I1562" i="2" s="1"/>
  <c r="C1562" i="2"/>
  <c r="D1561" i="2"/>
  <c r="C1561" i="2"/>
  <c r="D1560" i="2"/>
  <c r="I1560" i="2" s="1"/>
  <c r="C1560" i="2"/>
  <c r="D1559" i="2"/>
  <c r="I1559" i="2" s="1"/>
  <c r="C1559" i="2"/>
  <c r="D1558" i="2"/>
  <c r="I1558" i="2" s="1"/>
  <c r="C1558" i="2"/>
  <c r="D1557" i="2"/>
  <c r="C1557" i="2"/>
  <c r="D1556" i="2"/>
  <c r="C1556" i="2"/>
  <c r="D1555" i="2"/>
  <c r="C1555" i="2"/>
  <c r="D1554" i="2"/>
  <c r="I1554" i="2" s="1"/>
  <c r="C1554" i="2"/>
  <c r="D1553" i="2"/>
  <c r="I1553" i="2" s="1"/>
  <c r="C1553" i="2"/>
  <c r="D1552" i="2"/>
  <c r="I1552" i="2" s="1"/>
  <c r="C1552" i="2"/>
  <c r="D1551" i="2"/>
  <c r="I1551" i="2" s="1"/>
  <c r="C1551" i="2"/>
  <c r="D1550" i="2"/>
  <c r="I1550" i="2" s="1"/>
  <c r="C1550" i="2"/>
  <c r="D1549" i="2"/>
  <c r="C1549" i="2"/>
  <c r="D1548" i="2"/>
  <c r="I1548" i="2" s="1"/>
  <c r="C1548" i="2"/>
  <c r="D1547" i="2"/>
  <c r="C1547" i="2"/>
  <c r="D1546" i="2"/>
  <c r="I1546" i="2" s="1"/>
  <c r="C1546" i="2"/>
  <c r="D1545" i="2"/>
  <c r="C1545" i="2"/>
  <c r="D1544" i="2"/>
  <c r="I1544" i="2" s="1"/>
  <c r="C1544" i="2"/>
  <c r="D1543" i="2"/>
  <c r="C1543" i="2"/>
  <c r="D1542" i="2"/>
  <c r="C1542" i="2"/>
  <c r="D1541" i="2"/>
  <c r="C1541" i="2"/>
  <c r="D1540" i="2"/>
  <c r="C1540" i="2"/>
  <c r="D1539" i="2"/>
  <c r="I1539" i="2" s="1"/>
  <c r="C1539" i="2"/>
  <c r="D1538" i="2"/>
  <c r="I1538" i="2" s="1"/>
  <c r="C1538" i="2"/>
  <c r="D1537" i="2"/>
  <c r="C1537" i="2"/>
  <c r="D1536" i="2"/>
  <c r="C1536" i="2"/>
  <c r="D1535" i="2"/>
  <c r="I1535" i="2" s="1"/>
  <c r="C1535" i="2"/>
  <c r="D1534" i="2"/>
  <c r="I1534" i="2" s="1"/>
  <c r="C1534" i="2"/>
  <c r="D1533" i="2"/>
  <c r="I1533" i="2" s="1"/>
  <c r="C1533" i="2"/>
  <c r="D1532" i="2"/>
  <c r="I1532" i="2" s="1"/>
  <c r="C1532" i="2"/>
  <c r="D1531" i="2"/>
  <c r="C1531" i="2"/>
  <c r="D1530" i="2"/>
  <c r="I1530" i="2" s="1"/>
  <c r="C1530" i="2"/>
  <c r="D1529" i="2"/>
  <c r="I1529" i="2" s="1"/>
  <c r="C1529" i="2"/>
  <c r="D1528" i="2"/>
  <c r="I1528" i="2" s="1"/>
  <c r="C1528" i="2"/>
  <c r="D1527" i="2"/>
  <c r="I1527" i="2" s="1"/>
  <c r="C1527" i="2"/>
  <c r="D1526" i="2"/>
  <c r="C1526" i="2"/>
  <c r="D1525" i="2"/>
  <c r="I1525" i="2" s="1"/>
  <c r="C1525" i="2"/>
  <c r="D1524" i="2"/>
  <c r="C1524" i="2"/>
  <c r="D1523" i="2"/>
  <c r="I1523" i="2" s="1"/>
  <c r="C1523" i="2"/>
  <c r="D1522" i="2"/>
  <c r="I1522" i="2" s="1"/>
  <c r="C1522" i="2"/>
  <c r="D1521" i="2"/>
  <c r="I1521" i="2" s="1"/>
  <c r="C1521" i="2"/>
  <c r="D1520" i="2"/>
  <c r="I1520" i="2" s="1"/>
  <c r="C1520" i="2"/>
  <c r="D1519" i="2"/>
  <c r="I1519" i="2" s="1"/>
  <c r="C1519" i="2"/>
  <c r="D1518" i="2"/>
  <c r="I1518" i="2" s="1"/>
  <c r="C1518" i="2"/>
  <c r="D1517" i="2"/>
  <c r="C1517" i="2"/>
  <c r="D1516" i="2"/>
  <c r="I1516" i="2" s="1"/>
  <c r="C1516" i="2"/>
  <c r="D1515" i="2"/>
  <c r="C1515" i="2"/>
  <c r="D1514" i="2"/>
  <c r="C1514" i="2"/>
  <c r="D1513" i="2"/>
  <c r="I1513" i="2" s="1"/>
  <c r="C1513" i="2"/>
  <c r="D1512" i="2"/>
  <c r="I1512" i="2" s="1"/>
  <c r="C1512" i="2"/>
  <c r="D1511" i="2"/>
  <c r="C1511" i="2"/>
  <c r="D1510" i="2"/>
  <c r="I1510" i="2" s="1"/>
  <c r="C1510" i="2"/>
  <c r="D1509" i="2"/>
  <c r="I1509" i="2" s="1"/>
  <c r="C1509" i="2"/>
  <c r="D1508" i="2"/>
  <c r="C1508" i="2"/>
  <c r="D1507" i="2"/>
  <c r="I1507" i="2" s="1"/>
  <c r="C1507" i="2"/>
  <c r="D1506" i="2"/>
  <c r="I1506" i="2" s="1"/>
  <c r="C1506" i="2"/>
  <c r="D1505" i="2"/>
  <c r="C1505" i="2"/>
  <c r="D1504" i="2"/>
  <c r="I1504" i="2" s="1"/>
  <c r="C1504" i="2"/>
  <c r="D1503" i="2"/>
  <c r="I1503" i="2" s="1"/>
  <c r="C1503" i="2"/>
  <c r="D1502" i="2"/>
  <c r="I1502" i="2" s="1"/>
  <c r="C1502" i="2"/>
  <c r="D1501" i="2"/>
  <c r="C1501" i="2"/>
  <c r="D1500" i="2"/>
  <c r="I1500" i="2" s="1"/>
  <c r="C1500" i="2"/>
  <c r="D1499" i="2"/>
  <c r="C1499" i="2"/>
  <c r="D1498" i="2"/>
  <c r="C1498" i="2"/>
  <c r="D1497" i="2"/>
  <c r="C1497" i="2"/>
  <c r="D1496" i="2"/>
  <c r="I1496" i="2" s="1"/>
  <c r="C1496" i="2"/>
  <c r="D1495" i="2"/>
  <c r="I1495" i="2" s="1"/>
  <c r="C1495" i="2"/>
  <c r="D1494" i="2"/>
  <c r="C1494" i="2"/>
  <c r="D1493" i="2"/>
  <c r="I1493" i="2" s="1"/>
  <c r="C1493" i="2"/>
  <c r="D1492" i="2"/>
  <c r="I1492" i="2" s="1"/>
  <c r="C1492" i="2"/>
  <c r="D1491" i="2"/>
  <c r="I1491" i="2" s="1"/>
  <c r="C1491" i="2"/>
  <c r="D1490" i="2"/>
  <c r="I1490" i="2" s="1"/>
  <c r="C1490" i="2"/>
  <c r="D1489" i="2"/>
  <c r="C1489" i="2"/>
  <c r="D1488" i="2"/>
  <c r="I1488" i="2" s="1"/>
  <c r="C1488" i="2"/>
  <c r="D1487" i="2"/>
  <c r="I1487" i="2" s="1"/>
  <c r="C1487" i="2"/>
  <c r="D1486" i="2"/>
  <c r="I1486" i="2" s="1"/>
  <c r="C1486" i="2"/>
  <c r="D1485" i="2"/>
  <c r="C1485" i="2"/>
  <c r="D1484" i="2"/>
  <c r="I1484" i="2" s="1"/>
  <c r="C1484" i="2"/>
  <c r="D1483" i="2"/>
  <c r="I1483" i="2" s="1"/>
  <c r="C1483" i="2"/>
  <c r="D1482" i="2"/>
  <c r="C1482" i="2"/>
  <c r="D1481" i="2"/>
  <c r="C1481" i="2"/>
  <c r="D1480" i="2"/>
  <c r="I1480" i="2" s="1"/>
  <c r="C1480" i="2"/>
  <c r="D1479" i="2"/>
  <c r="C1479" i="2"/>
  <c r="D1478" i="2"/>
  <c r="I1478" i="2" s="1"/>
  <c r="C1478" i="2"/>
  <c r="D1477" i="2"/>
  <c r="I1477" i="2" s="1"/>
  <c r="C1477" i="2"/>
  <c r="D1476" i="2"/>
  <c r="C1476" i="2"/>
  <c r="D1475" i="2"/>
  <c r="I1475" i="2" s="1"/>
  <c r="C1475" i="2"/>
  <c r="D1474" i="2"/>
  <c r="I1474" i="2" s="1"/>
  <c r="C1474" i="2"/>
  <c r="D1473" i="2"/>
  <c r="I1473" i="2" s="1"/>
  <c r="C1473" i="2"/>
  <c r="D1472" i="2"/>
  <c r="I1472" i="2" s="1"/>
  <c r="C1472" i="2"/>
  <c r="D1471" i="2"/>
  <c r="I1471" i="2" s="1"/>
  <c r="C1471" i="2"/>
  <c r="D1470" i="2"/>
  <c r="I1470" i="2" s="1"/>
  <c r="C1470" i="2"/>
  <c r="D1469" i="2"/>
  <c r="C1469" i="2"/>
  <c r="D1468" i="2"/>
  <c r="I1468" i="2" s="1"/>
  <c r="C1468" i="2"/>
  <c r="D1467" i="2"/>
  <c r="C1467" i="2"/>
  <c r="D1466" i="2"/>
  <c r="C1466" i="2"/>
  <c r="D1465" i="2"/>
  <c r="I1465" i="2" s="1"/>
  <c r="C1465" i="2"/>
  <c r="D1464" i="2"/>
  <c r="I1464" i="2" s="1"/>
  <c r="C1464" i="2"/>
  <c r="D1463" i="2"/>
  <c r="I1463" i="2" s="1"/>
  <c r="C1463" i="2"/>
  <c r="D1462" i="2"/>
  <c r="C1462" i="2"/>
  <c r="D1461" i="2"/>
  <c r="I1461" i="2" s="1"/>
  <c r="C1461" i="2"/>
  <c r="D1460" i="2"/>
  <c r="I1460" i="2" s="1"/>
  <c r="C1460" i="2"/>
  <c r="D1459" i="2"/>
  <c r="I1459" i="2" s="1"/>
  <c r="C1459" i="2"/>
  <c r="D1458" i="2"/>
  <c r="I1458" i="2" s="1"/>
  <c r="C1458" i="2"/>
  <c r="D1457" i="2"/>
  <c r="C1457" i="2"/>
  <c r="D1456" i="2"/>
  <c r="I1456" i="2" s="1"/>
  <c r="C1456" i="2"/>
  <c r="D1455" i="2"/>
  <c r="I1455" i="2" s="1"/>
  <c r="C1455" i="2"/>
  <c r="D1454" i="2"/>
  <c r="I1454" i="2" s="1"/>
  <c r="C1454" i="2"/>
  <c r="D1453" i="2"/>
  <c r="I1453" i="2" s="1"/>
  <c r="C1453" i="2"/>
  <c r="D1452" i="2"/>
  <c r="I1452" i="2" s="1"/>
  <c r="C1452" i="2"/>
  <c r="D1451" i="2"/>
  <c r="C1451" i="2"/>
  <c r="D1450" i="2"/>
  <c r="C1450" i="2"/>
  <c r="D1449" i="2"/>
  <c r="I1449" i="2" s="1"/>
  <c r="C1449" i="2"/>
  <c r="D1448" i="2"/>
  <c r="I1448" i="2" s="1"/>
  <c r="C1448" i="2"/>
  <c r="D1447" i="2"/>
  <c r="I1447" i="2" s="1"/>
  <c r="C1447" i="2"/>
  <c r="D1446" i="2"/>
  <c r="I1446" i="2" s="1"/>
  <c r="C1446" i="2"/>
  <c r="D1445" i="2"/>
  <c r="C1445" i="2"/>
  <c r="D1444" i="2"/>
  <c r="I1444" i="2" s="1"/>
  <c r="C1444" i="2"/>
  <c r="D1443" i="2"/>
  <c r="I1443" i="2" s="1"/>
  <c r="C1443" i="2"/>
  <c r="D1442" i="2"/>
  <c r="I1442" i="2" s="1"/>
  <c r="C1442" i="2"/>
  <c r="D1441" i="2"/>
  <c r="C1441" i="2"/>
  <c r="D1440" i="2"/>
  <c r="I1440" i="2" s="1"/>
  <c r="C1440" i="2"/>
  <c r="D1439" i="2"/>
  <c r="I1439" i="2" s="1"/>
  <c r="C1439" i="2"/>
  <c r="D1438" i="2"/>
  <c r="I1438" i="2" s="1"/>
  <c r="C1438" i="2"/>
  <c r="D1437" i="2"/>
  <c r="I1437" i="2" s="1"/>
  <c r="C1437" i="2"/>
  <c r="D1436" i="2"/>
  <c r="I1436" i="2" s="1"/>
  <c r="C1436" i="2"/>
  <c r="D1435" i="2"/>
  <c r="C1435" i="2"/>
  <c r="D1434" i="2"/>
  <c r="C1434" i="2"/>
  <c r="D1433" i="2"/>
  <c r="I1433" i="2" s="1"/>
  <c r="C1433" i="2"/>
  <c r="D1432" i="2"/>
  <c r="I1432" i="2" s="1"/>
  <c r="C1432" i="2"/>
  <c r="D1431" i="2"/>
  <c r="C1431" i="2"/>
  <c r="D1430" i="2"/>
  <c r="I1430" i="2" s="1"/>
  <c r="C1430" i="2"/>
  <c r="D1429" i="2"/>
  <c r="C1429" i="2"/>
  <c r="D1428" i="2"/>
  <c r="I1428" i="2" s="1"/>
  <c r="C1428" i="2"/>
  <c r="D1427" i="2"/>
  <c r="I1427" i="2" s="1"/>
  <c r="C1427" i="2"/>
  <c r="D1426" i="2"/>
  <c r="I1426" i="2" s="1"/>
  <c r="C1426" i="2"/>
  <c r="D1425" i="2"/>
  <c r="I1425" i="2" s="1"/>
  <c r="C1425" i="2"/>
  <c r="D1424" i="2"/>
  <c r="C1424" i="2"/>
  <c r="D1423" i="2"/>
  <c r="I1423" i="2" s="1"/>
  <c r="C1423" i="2"/>
  <c r="D1422" i="2"/>
  <c r="I1422" i="2" s="1"/>
  <c r="C1422" i="2"/>
  <c r="D1421" i="2"/>
  <c r="I1421" i="2" s="1"/>
  <c r="C1421" i="2"/>
  <c r="D1420" i="2"/>
  <c r="I1420" i="2" s="1"/>
  <c r="C1420" i="2"/>
  <c r="D1419" i="2"/>
  <c r="I1419" i="2" s="1"/>
  <c r="C1419" i="2"/>
  <c r="D1418" i="2"/>
  <c r="C1418" i="2"/>
  <c r="D1417" i="2"/>
  <c r="I1417" i="2" s="1"/>
  <c r="C1417" i="2"/>
  <c r="D1416" i="2"/>
  <c r="I1416" i="2" s="1"/>
  <c r="C1416" i="2"/>
  <c r="D1415" i="2"/>
  <c r="C1415" i="2"/>
  <c r="D1414" i="2"/>
  <c r="I1414" i="2" s="1"/>
  <c r="C1414" i="2"/>
  <c r="D1413" i="2"/>
  <c r="C1413" i="2"/>
  <c r="D1412" i="2"/>
  <c r="I1412" i="2" s="1"/>
  <c r="C1412" i="2"/>
  <c r="D1411" i="2"/>
  <c r="I1411" i="2" s="1"/>
  <c r="C1411" i="2"/>
  <c r="D1410" i="2"/>
  <c r="C1410" i="2"/>
  <c r="D1409" i="2"/>
  <c r="I1409" i="2" s="1"/>
  <c r="C1409" i="2"/>
  <c r="D1408" i="2"/>
  <c r="C1408" i="2"/>
  <c r="D1407" i="2"/>
  <c r="I1407" i="2" s="1"/>
  <c r="C1407" i="2"/>
  <c r="D1406" i="2"/>
  <c r="I1406" i="2" s="1"/>
  <c r="C1406" i="2"/>
  <c r="D1405" i="2"/>
  <c r="I1405" i="2" s="1"/>
  <c r="C1405" i="2"/>
  <c r="D1404" i="2"/>
  <c r="C1404" i="2"/>
  <c r="D1403" i="2"/>
  <c r="I1403" i="2" s="1"/>
  <c r="C1403" i="2"/>
  <c r="D1402" i="2"/>
  <c r="I1402" i="2" s="1"/>
  <c r="C1402" i="2"/>
  <c r="D1401" i="2"/>
  <c r="I1401" i="2" s="1"/>
  <c r="C1401" i="2"/>
  <c r="D1400" i="2"/>
  <c r="I1400" i="2" s="1"/>
  <c r="C1400" i="2"/>
  <c r="D1399" i="2"/>
  <c r="C1399" i="2"/>
  <c r="D1398" i="2"/>
  <c r="C1398" i="2"/>
  <c r="D1397" i="2"/>
  <c r="I1397" i="2" s="1"/>
  <c r="C1397" i="2"/>
  <c r="D1396" i="2"/>
  <c r="I1396" i="2" s="1"/>
  <c r="C1396" i="2"/>
  <c r="D1395" i="2"/>
  <c r="I1395" i="2" s="1"/>
  <c r="C1395" i="2"/>
  <c r="D1394" i="2"/>
  <c r="C1394" i="2"/>
  <c r="D1393" i="2"/>
  <c r="I1393" i="2" s="1"/>
  <c r="C1393" i="2"/>
  <c r="D1392" i="2"/>
  <c r="C1392" i="2"/>
  <c r="D1391" i="2"/>
  <c r="I1391" i="2" s="1"/>
  <c r="C1391" i="2"/>
  <c r="D1390" i="2"/>
  <c r="C1390" i="2"/>
  <c r="D1389" i="2"/>
  <c r="I1389" i="2" s="1"/>
  <c r="C1389" i="2"/>
  <c r="D1388" i="2"/>
  <c r="C1388" i="2"/>
  <c r="D1387" i="2"/>
  <c r="C1387" i="2"/>
  <c r="D1386" i="2"/>
  <c r="C1386" i="2"/>
  <c r="D1385" i="2"/>
  <c r="I1385" i="2" s="1"/>
  <c r="C1385" i="2"/>
  <c r="D1384" i="2"/>
  <c r="I1384" i="2" s="1"/>
  <c r="C1384" i="2"/>
  <c r="D1383" i="2"/>
  <c r="C1383" i="2"/>
  <c r="D1382" i="2"/>
  <c r="I1382" i="2" s="1"/>
  <c r="C1382" i="2"/>
  <c r="D1381" i="2"/>
  <c r="C1381" i="2"/>
  <c r="D1380" i="2"/>
  <c r="I1380" i="2" s="1"/>
  <c r="C1380" i="2"/>
  <c r="D1379" i="2"/>
  <c r="I1379" i="2" s="1"/>
  <c r="C1379" i="2"/>
  <c r="D1378" i="2"/>
  <c r="C1378" i="2"/>
  <c r="D1377" i="2"/>
  <c r="I1377" i="2" s="1"/>
  <c r="C1377" i="2"/>
  <c r="D1376" i="2"/>
  <c r="I1376" i="2" s="1"/>
  <c r="C1376" i="2"/>
  <c r="D1375" i="2"/>
  <c r="I1375" i="2" s="1"/>
  <c r="C1375" i="2"/>
  <c r="D1374" i="2"/>
  <c r="C1374" i="2"/>
  <c r="D1373" i="2"/>
  <c r="I1373" i="2" s="1"/>
  <c r="C1373" i="2"/>
  <c r="D1372" i="2"/>
  <c r="I1372" i="2" s="1"/>
  <c r="C1372" i="2"/>
  <c r="D1371" i="2"/>
  <c r="I1371" i="2" s="1"/>
  <c r="C1371" i="2"/>
  <c r="D1370" i="2"/>
  <c r="C1370" i="2"/>
  <c r="D1369" i="2"/>
  <c r="I1369" i="2" s="1"/>
  <c r="C1369" i="2"/>
  <c r="D1368" i="2"/>
  <c r="I1368" i="2" s="1"/>
  <c r="C1368" i="2"/>
  <c r="D1367" i="2"/>
  <c r="C1367" i="2"/>
  <c r="D1366" i="2"/>
  <c r="C1366" i="2"/>
  <c r="D1365" i="2"/>
  <c r="C1365" i="2"/>
  <c r="D1364" i="2"/>
  <c r="I1364" i="2" s="1"/>
  <c r="C1364" i="2"/>
  <c r="D1363" i="2"/>
  <c r="I1363" i="2" s="1"/>
  <c r="C1363" i="2"/>
  <c r="D1362" i="2"/>
  <c r="C1362" i="2"/>
  <c r="D1361" i="2"/>
  <c r="I1361" i="2" s="1"/>
  <c r="C1361" i="2"/>
  <c r="D1360" i="2"/>
  <c r="I1360" i="2" s="1"/>
  <c r="C1360" i="2"/>
  <c r="D1359" i="2"/>
  <c r="I1359" i="2" s="1"/>
  <c r="C1359" i="2"/>
  <c r="D1358" i="2"/>
  <c r="C1358" i="2"/>
  <c r="D1357" i="2"/>
  <c r="I1357" i="2" s="1"/>
  <c r="C1357" i="2"/>
  <c r="D1356" i="2"/>
  <c r="C1356" i="2"/>
  <c r="D1355" i="2"/>
  <c r="C1355" i="2"/>
  <c r="D1354" i="2"/>
  <c r="C1354" i="2"/>
  <c r="D1353" i="2"/>
  <c r="C1353" i="2"/>
  <c r="D1352" i="2"/>
  <c r="I1352" i="2" s="1"/>
  <c r="C1352" i="2"/>
  <c r="D1351" i="2"/>
  <c r="I1351" i="2" s="1"/>
  <c r="C1351" i="2"/>
  <c r="D1350" i="2"/>
  <c r="I1350" i="2" s="1"/>
  <c r="C1350" i="2"/>
  <c r="D1349" i="2"/>
  <c r="I1349" i="2" s="1"/>
  <c r="C1349" i="2"/>
  <c r="D1348" i="2"/>
  <c r="I1348" i="2" s="1"/>
  <c r="C1348" i="2"/>
  <c r="D1347" i="2"/>
  <c r="I1347" i="2" s="1"/>
  <c r="C1347" i="2"/>
  <c r="D1346" i="2"/>
  <c r="I1346" i="2" s="1"/>
  <c r="C1346" i="2"/>
  <c r="D1345" i="2"/>
  <c r="I1345" i="2" s="1"/>
  <c r="C1345" i="2"/>
  <c r="D1344" i="2"/>
  <c r="I1344" i="2" s="1"/>
  <c r="C1344" i="2"/>
  <c r="D1343" i="2"/>
  <c r="I1343" i="2" s="1"/>
  <c r="C1343" i="2"/>
  <c r="D1342" i="2"/>
  <c r="I1342" i="2" s="1"/>
  <c r="C1342" i="2"/>
  <c r="D1341" i="2"/>
  <c r="I1341" i="2" s="1"/>
  <c r="C1341" i="2"/>
  <c r="D1340" i="2"/>
  <c r="C1340" i="2"/>
  <c r="D1339" i="2"/>
  <c r="C1339" i="2"/>
  <c r="D1338" i="2"/>
  <c r="C1338" i="2"/>
  <c r="D1337" i="2"/>
  <c r="I1337" i="2" s="1"/>
  <c r="C1337" i="2"/>
  <c r="D1336" i="2"/>
  <c r="I1336" i="2" s="1"/>
  <c r="C1336" i="2"/>
  <c r="D1335" i="2"/>
  <c r="C1335" i="2"/>
  <c r="D1334" i="2"/>
  <c r="I1334" i="2" s="1"/>
  <c r="C1334" i="2"/>
  <c r="D1333" i="2"/>
  <c r="C1333" i="2"/>
  <c r="D1332" i="2"/>
  <c r="I1332" i="2" s="1"/>
  <c r="C1332" i="2"/>
  <c r="D1331" i="2"/>
  <c r="I1331" i="2" s="1"/>
  <c r="C1331" i="2"/>
  <c r="D1330" i="2"/>
  <c r="I1330" i="2" s="1"/>
  <c r="C1330" i="2"/>
  <c r="D1329" i="2"/>
  <c r="I1329" i="2" s="1"/>
  <c r="C1329" i="2"/>
  <c r="D1328" i="2"/>
  <c r="I1328" i="2" s="1"/>
  <c r="C1328" i="2"/>
  <c r="D1327" i="2"/>
  <c r="I1327" i="2" s="1"/>
  <c r="C1327" i="2"/>
  <c r="D1326" i="2"/>
  <c r="C1326" i="2"/>
  <c r="D1325" i="2"/>
  <c r="I1325" i="2" s="1"/>
  <c r="C1325" i="2"/>
  <c r="D1324" i="2"/>
  <c r="I1324" i="2" s="1"/>
  <c r="C1324" i="2"/>
  <c r="D1323" i="2"/>
  <c r="I1323" i="2" s="1"/>
  <c r="C1323" i="2"/>
  <c r="D1322" i="2"/>
  <c r="I1322" i="2" s="1"/>
  <c r="C1322" i="2"/>
  <c r="D1321" i="2"/>
  <c r="C1321" i="2"/>
  <c r="D1320" i="2"/>
  <c r="I1320" i="2" s="1"/>
  <c r="C1320" i="2"/>
  <c r="D1319" i="2"/>
  <c r="I1319" i="2" s="1"/>
  <c r="C1319" i="2"/>
  <c r="D1318" i="2"/>
  <c r="C1318" i="2"/>
  <c r="D1317" i="2"/>
  <c r="I1317" i="2" s="1"/>
  <c r="C1317" i="2"/>
  <c r="D1316" i="2"/>
  <c r="I1316" i="2" s="1"/>
  <c r="C1316" i="2"/>
  <c r="D1315" i="2"/>
  <c r="I1315" i="2" s="1"/>
  <c r="C1315" i="2"/>
  <c r="D1314" i="2"/>
  <c r="I1314" i="2" s="1"/>
  <c r="C1314" i="2"/>
  <c r="D1313" i="2"/>
  <c r="I1313" i="2" s="1"/>
  <c r="C1313" i="2"/>
  <c r="D1312" i="2"/>
  <c r="C1312" i="2"/>
  <c r="D1311" i="2"/>
  <c r="I1311" i="2" s="1"/>
  <c r="C1311" i="2"/>
  <c r="D1310" i="2"/>
  <c r="C1310" i="2"/>
  <c r="D1309" i="2"/>
  <c r="I1309" i="2" s="1"/>
  <c r="C1309" i="2"/>
  <c r="D1308" i="2"/>
  <c r="I1308" i="2" s="1"/>
  <c r="C1308" i="2"/>
  <c r="D1307" i="2"/>
  <c r="I1307" i="2" s="1"/>
  <c r="C1307" i="2"/>
  <c r="D1306" i="2"/>
  <c r="C1306" i="2"/>
  <c r="D1305" i="2"/>
  <c r="C1305" i="2"/>
  <c r="D1304" i="2"/>
  <c r="I1304" i="2" s="1"/>
  <c r="C1304" i="2"/>
  <c r="D1303" i="2"/>
  <c r="C1303" i="2"/>
  <c r="D1302" i="2"/>
  <c r="C1302" i="2"/>
  <c r="D1301" i="2"/>
  <c r="C1301" i="2"/>
  <c r="D1300" i="2"/>
  <c r="I1300" i="2" s="1"/>
  <c r="C1300" i="2"/>
  <c r="D1299" i="2"/>
  <c r="I1299" i="2" s="1"/>
  <c r="C1299" i="2"/>
  <c r="D1298" i="2"/>
  <c r="I1298" i="2" s="1"/>
  <c r="C1298" i="2"/>
  <c r="D1297" i="2"/>
  <c r="C1297" i="2"/>
  <c r="D1296" i="2"/>
  <c r="C1296" i="2"/>
  <c r="D1295" i="2"/>
  <c r="I1295" i="2" s="1"/>
  <c r="C1295" i="2"/>
  <c r="D1294" i="2"/>
  <c r="I1294" i="2" s="1"/>
  <c r="C1294" i="2"/>
  <c r="D1293" i="2"/>
  <c r="I1293" i="2" s="1"/>
  <c r="C1293" i="2"/>
  <c r="D1292" i="2"/>
  <c r="C1292" i="2"/>
  <c r="D1291" i="2"/>
  <c r="C1291" i="2"/>
  <c r="D1290" i="2"/>
  <c r="C1290" i="2"/>
  <c r="D1289" i="2"/>
  <c r="I1289" i="2" s="1"/>
  <c r="C1289" i="2"/>
  <c r="D1288" i="2"/>
  <c r="I1288" i="2" s="1"/>
  <c r="C1288" i="2"/>
  <c r="D1287" i="2"/>
  <c r="I1287" i="2" s="1"/>
  <c r="C1287" i="2"/>
  <c r="D1286" i="2"/>
  <c r="I1286" i="2" s="1"/>
  <c r="C1286" i="2"/>
  <c r="D1285" i="2"/>
  <c r="C1285" i="2"/>
  <c r="D1284" i="2"/>
  <c r="I1284" i="2" s="1"/>
  <c r="C1284" i="2"/>
  <c r="D1283" i="2"/>
  <c r="I1283" i="2" s="1"/>
  <c r="C1283" i="2"/>
  <c r="D1282" i="2"/>
  <c r="C1282" i="2"/>
  <c r="D1281" i="2"/>
  <c r="I1281" i="2" s="1"/>
  <c r="C1281" i="2"/>
  <c r="D1280" i="2"/>
  <c r="C1280" i="2"/>
  <c r="D1279" i="2"/>
  <c r="I1279" i="2" s="1"/>
  <c r="C1279" i="2"/>
  <c r="D1278" i="2"/>
  <c r="C1278" i="2"/>
  <c r="D1277" i="2"/>
  <c r="I1277" i="2" s="1"/>
  <c r="C1277" i="2"/>
  <c r="D1276" i="2"/>
  <c r="I1276" i="2" s="1"/>
  <c r="C1276" i="2"/>
  <c r="D1275" i="2"/>
  <c r="I1275" i="2" s="1"/>
  <c r="C1275" i="2"/>
  <c r="D1274" i="2"/>
  <c r="C1274" i="2"/>
  <c r="D1273" i="2"/>
  <c r="C1273" i="2"/>
  <c r="D1272" i="2"/>
  <c r="I1272" i="2" s="1"/>
  <c r="C1272" i="2"/>
  <c r="D1271" i="2"/>
  <c r="C1271" i="2"/>
  <c r="D1270" i="2"/>
  <c r="C1270" i="2"/>
  <c r="D1269" i="2"/>
  <c r="C1269" i="2"/>
  <c r="D1268" i="2"/>
  <c r="I1268" i="2" s="1"/>
  <c r="C1268" i="2"/>
  <c r="D1267" i="2"/>
  <c r="I1267" i="2" s="1"/>
  <c r="C1267" i="2"/>
  <c r="D1266" i="2"/>
  <c r="C1266" i="2"/>
  <c r="D1265" i="2"/>
  <c r="I1265" i="2" s="1"/>
  <c r="C1265" i="2"/>
  <c r="D1264" i="2"/>
  <c r="I1264" i="2" s="1"/>
  <c r="C1264" i="2"/>
  <c r="D1263" i="2"/>
  <c r="I1263" i="2" s="1"/>
  <c r="C1263" i="2"/>
  <c r="D1262" i="2"/>
  <c r="I1262" i="2" s="1"/>
  <c r="C1262" i="2"/>
  <c r="D1261" i="2"/>
  <c r="I1261" i="2" s="1"/>
  <c r="C1261" i="2"/>
  <c r="D1260" i="2"/>
  <c r="I1260" i="2" s="1"/>
  <c r="C1260" i="2"/>
  <c r="D1259" i="2"/>
  <c r="I1259" i="2" s="1"/>
  <c r="C1259" i="2"/>
  <c r="D1258" i="2"/>
  <c r="I1258" i="2" s="1"/>
  <c r="C1258" i="2"/>
  <c r="D1257" i="2"/>
  <c r="C1257" i="2"/>
  <c r="D1256" i="2"/>
  <c r="I1256" i="2" s="1"/>
  <c r="C1256" i="2"/>
  <c r="D1255" i="2"/>
  <c r="I1255" i="2" s="1"/>
  <c r="C1255" i="2"/>
  <c r="D1254" i="2"/>
  <c r="I1254" i="2" s="1"/>
  <c r="C1254" i="2"/>
  <c r="D1253" i="2"/>
  <c r="C1253" i="2"/>
  <c r="D1252" i="2"/>
  <c r="I1252" i="2" s="1"/>
  <c r="C1252" i="2"/>
  <c r="D1251" i="2"/>
  <c r="I1251" i="2" s="1"/>
  <c r="C1251" i="2"/>
  <c r="D1250" i="2"/>
  <c r="I1250" i="2" s="1"/>
  <c r="C1250" i="2"/>
  <c r="D1249" i="2"/>
  <c r="I1249" i="2" s="1"/>
  <c r="C1249" i="2"/>
  <c r="D1248" i="2"/>
  <c r="I1248" i="2" s="1"/>
  <c r="C1248" i="2"/>
  <c r="D1247" i="2"/>
  <c r="I1247" i="2" s="1"/>
  <c r="C1247" i="2"/>
  <c r="D1246" i="2"/>
  <c r="C1246" i="2"/>
  <c r="D1245" i="2"/>
  <c r="I1245" i="2" s="1"/>
  <c r="C1245" i="2"/>
  <c r="D1244" i="2"/>
  <c r="I1244" i="2" s="1"/>
  <c r="C1244" i="2"/>
  <c r="D1243" i="2"/>
  <c r="I1243" i="2" s="1"/>
  <c r="C1243" i="2"/>
  <c r="D1242" i="2"/>
  <c r="I1242" i="2" s="1"/>
  <c r="C1242" i="2"/>
  <c r="D1241" i="2"/>
  <c r="I1241" i="2" s="1"/>
  <c r="C1241" i="2"/>
  <c r="D1240" i="2"/>
  <c r="I1240" i="2" s="1"/>
  <c r="C1240" i="2"/>
  <c r="D1239" i="2"/>
  <c r="I1239" i="2" s="1"/>
  <c r="C1239" i="2"/>
  <c r="D1238" i="2"/>
  <c r="C1238" i="2"/>
  <c r="D1237" i="2"/>
  <c r="C1237" i="2"/>
  <c r="D1236" i="2"/>
  <c r="I1236" i="2" s="1"/>
  <c r="C1236" i="2"/>
  <c r="D1235" i="2"/>
  <c r="I1235" i="2" s="1"/>
  <c r="C1235" i="2"/>
  <c r="D1234" i="2"/>
  <c r="C1234" i="2"/>
  <c r="D1233" i="2"/>
  <c r="I1233" i="2" s="1"/>
  <c r="C1233" i="2"/>
  <c r="D1232" i="2"/>
  <c r="C1232" i="2"/>
  <c r="D1231" i="2"/>
  <c r="I1231" i="2" s="1"/>
  <c r="C1231" i="2"/>
  <c r="D1230" i="2"/>
  <c r="C1230" i="2"/>
  <c r="D1229" i="2"/>
  <c r="I1229" i="2" s="1"/>
  <c r="C1229" i="2"/>
  <c r="D1228" i="2"/>
  <c r="C1228" i="2"/>
  <c r="D1227" i="2"/>
  <c r="I1227" i="2" s="1"/>
  <c r="C1227" i="2"/>
  <c r="D1226" i="2"/>
  <c r="C1226" i="2"/>
  <c r="D1225" i="2"/>
  <c r="C1225" i="2"/>
  <c r="D1224" i="2"/>
  <c r="I1224" i="2" s="1"/>
  <c r="C1224" i="2"/>
  <c r="D1223" i="2"/>
  <c r="C1223" i="2"/>
  <c r="D1222" i="2"/>
  <c r="C1222" i="2"/>
  <c r="D1221" i="2"/>
  <c r="C1221" i="2"/>
  <c r="D1220" i="2"/>
  <c r="I1220" i="2" s="1"/>
  <c r="C1220" i="2"/>
  <c r="D1219" i="2"/>
  <c r="I1219" i="2" s="1"/>
  <c r="C1219" i="2"/>
  <c r="D1218" i="2"/>
  <c r="I1218" i="2" s="1"/>
  <c r="C1218" i="2"/>
  <c r="D1217" i="2"/>
  <c r="I1217" i="2" s="1"/>
  <c r="C1217" i="2"/>
  <c r="D1216" i="2"/>
  <c r="C1216" i="2"/>
  <c r="D1215" i="2"/>
  <c r="I1215" i="2" s="1"/>
  <c r="C1215" i="2"/>
  <c r="D1214" i="2"/>
  <c r="C1214" i="2"/>
  <c r="D1213" i="2"/>
  <c r="I1213" i="2" s="1"/>
  <c r="C1213" i="2"/>
  <c r="D1212" i="2"/>
  <c r="I1212" i="2" s="1"/>
  <c r="C1212" i="2"/>
  <c r="D1211" i="2"/>
  <c r="I1211" i="2" s="1"/>
  <c r="C1211" i="2"/>
  <c r="D1210" i="2"/>
  <c r="C1210" i="2"/>
  <c r="D1209" i="2"/>
  <c r="C1209" i="2"/>
  <c r="D1208" i="2"/>
  <c r="I1208" i="2" s="1"/>
  <c r="C1208" i="2"/>
  <c r="D1207" i="2"/>
  <c r="C1207" i="2"/>
  <c r="D1206" i="2"/>
  <c r="I1206" i="2" s="1"/>
  <c r="C1206" i="2"/>
  <c r="D1205" i="2"/>
  <c r="I1205" i="2" s="1"/>
  <c r="C1205" i="2"/>
  <c r="D1204" i="2"/>
  <c r="I1204" i="2" s="1"/>
  <c r="C1204" i="2"/>
  <c r="D1203" i="2"/>
  <c r="I1203" i="2" s="1"/>
  <c r="C1203" i="2"/>
  <c r="D1202" i="2"/>
  <c r="C1202" i="2"/>
  <c r="D1201" i="2"/>
  <c r="I1201" i="2" s="1"/>
  <c r="C1201" i="2"/>
  <c r="D1200" i="2"/>
  <c r="C1200" i="2"/>
  <c r="D1199" i="2"/>
  <c r="I1199" i="2" s="1"/>
  <c r="C1199" i="2"/>
  <c r="D1198" i="2"/>
  <c r="C1198" i="2"/>
  <c r="D1197" i="2"/>
  <c r="I1197" i="2" s="1"/>
  <c r="C1197" i="2"/>
  <c r="D1196" i="2"/>
  <c r="C1196" i="2"/>
  <c r="D1195" i="2"/>
  <c r="C1195" i="2"/>
  <c r="D1194" i="2"/>
  <c r="C1194" i="2"/>
  <c r="D1193" i="2"/>
  <c r="C1193" i="2"/>
  <c r="D1192" i="2"/>
  <c r="I1192" i="2" s="1"/>
  <c r="C1192" i="2"/>
  <c r="D1191" i="2"/>
  <c r="C1191" i="2"/>
  <c r="D1190" i="2"/>
  <c r="C1190" i="2"/>
  <c r="D1189" i="2"/>
  <c r="I1189" i="2" s="1"/>
  <c r="C1189" i="2"/>
  <c r="D1188" i="2"/>
  <c r="I1188" i="2" s="1"/>
  <c r="C1188" i="2"/>
  <c r="D1187" i="2"/>
  <c r="I1187" i="2" s="1"/>
  <c r="C1187" i="2"/>
  <c r="D1186" i="2"/>
  <c r="C1186" i="2"/>
  <c r="D1185" i="2"/>
  <c r="I1185" i="2" s="1"/>
  <c r="C1185" i="2"/>
  <c r="D1184" i="2"/>
  <c r="I1184" i="2" s="1"/>
  <c r="C1184" i="2"/>
  <c r="D1183" i="2"/>
  <c r="I1183" i="2" s="1"/>
  <c r="C1183" i="2"/>
  <c r="D1182" i="2"/>
  <c r="C1182" i="2"/>
  <c r="D1181" i="2"/>
  <c r="I1181" i="2" s="1"/>
  <c r="C1181" i="2"/>
  <c r="D1180" i="2"/>
  <c r="I1180" i="2" s="1"/>
  <c r="C1180" i="2"/>
  <c r="D1179" i="2"/>
  <c r="I1179" i="2" s="1"/>
  <c r="C1179" i="2"/>
  <c r="D1178" i="2"/>
  <c r="I1178" i="2" s="1"/>
  <c r="C1178" i="2"/>
  <c r="D1177" i="2"/>
  <c r="I1177" i="2" s="1"/>
  <c r="C1177" i="2"/>
  <c r="D1176" i="2"/>
  <c r="I1176" i="2" s="1"/>
  <c r="C1176" i="2"/>
  <c r="D1175" i="2"/>
  <c r="C1175" i="2"/>
  <c r="D1174" i="2"/>
  <c r="C1174" i="2"/>
  <c r="D1173" i="2"/>
  <c r="C1173" i="2"/>
  <c r="D1172" i="2"/>
  <c r="I1172" i="2" s="1"/>
  <c r="C1172" i="2"/>
  <c r="D1171" i="2"/>
  <c r="I1171" i="2" s="1"/>
  <c r="C1171" i="2"/>
  <c r="D1170" i="2"/>
  <c r="C1170" i="2"/>
  <c r="D1169" i="2"/>
  <c r="I1169" i="2" s="1"/>
  <c r="C1169" i="2"/>
  <c r="D1168" i="2"/>
  <c r="I1168" i="2" s="1"/>
  <c r="C1168" i="2"/>
  <c r="D1167" i="2"/>
  <c r="I1167" i="2" s="1"/>
  <c r="C1167" i="2"/>
  <c r="D1166" i="2"/>
  <c r="C1166" i="2"/>
  <c r="D1165" i="2"/>
  <c r="I1165" i="2" s="1"/>
  <c r="C1165" i="2"/>
  <c r="D1164" i="2"/>
  <c r="C1164" i="2"/>
  <c r="D1163" i="2"/>
  <c r="I1163" i="2" s="1"/>
  <c r="C1163" i="2"/>
  <c r="D1162" i="2"/>
  <c r="I1162" i="2" s="1"/>
  <c r="C1162" i="2"/>
  <c r="D1161" i="2"/>
  <c r="C1161" i="2"/>
  <c r="D1160" i="2"/>
  <c r="I1160" i="2" s="1"/>
  <c r="C1160" i="2"/>
  <c r="D1159" i="2"/>
  <c r="C1159" i="2"/>
  <c r="D1158" i="2"/>
  <c r="C1158" i="2"/>
  <c r="D1157" i="2"/>
  <c r="C1157" i="2"/>
  <c r="D1156" i="2"/>
  <c r="I1156" i="2" s="1"/>
  <c r="C1156" i="2"/>
  <c r="D1155" i="2"/>
  <c r="I1155" i="2" s="1"/>
  <c r="C1155" i="2"/>
  <c r="D1154" i="2"/>
  <c r="C1154" i="2"/>
  <c r="D1153" i="2"/>
  <c r="I1153" i="2" s="1"/>
  <c r="C1153" i="2"/>
  <c r="D1152" i="2"/>
  <c r="C1152" i="2"/>
  <c r="D1151" i="2"/>
  <c r="I1151" i="2" s="1"/>
  <c r="C1151" i="2"/>
  <c r="D1150" i="2"/>
  <c r="C1150" i="2"/>
  <c r="D1149" i="2"/>
  <c r="I1149" i="2" s="1"/>
  <c r="C1149" i="2"/>
  <c r="D1148" i="2"/>
  <c r="C1148" i="2"/>
  <c r="D1147" i="2"/>
  <c r="C1147" i="2"/>
  <c r="D1146" i="2"/>
  <c r="I1146" i="2" s="1"/>
  <c r="C1146" i="2"/>
  <c r="D1145" i="2"/>
  <c r="I1145" i="2" s="1"/>
  <c r="C1145" i="2"/>
  <c r="D1144" i="2"/>
  <c r="I1144" i="2" s="1"/>
  <c r="C1144" i="2"/>
  <c r="D1143" i="2"/>
  <c r="C1143" i="2"/>
  <c r="D1142" i="2"/>
  <c r="I1142" i="2" s="1"/>
  <c r="C1142" i="2"/>
  <c r="D1141" i="2"/>
  <c r="C1141" i="2"/>
  <c r="D1140" i="2"/>
  <c r="I1140" i="2" s="1"/>
  <c r="C1140" i="2"/>
  <c r="D1139" i="2"/>
  <c r="I1139" i="2" s="1"/>
  <c r="C1139" i="2"/>
  <c r="D1138" i="2"/>
  <c r="C1138" i="2"/>
  <c r="D1137" i="2"/>
  <c r="I1137" i="2" s="1"/>
  <c r="C1137" i="2"/>
  <c r="D1136" i="2"/>
  <c r="C1136" i="2"/>
  <c r="D1135" i="2"/>
  <c r="I1135" i="2" s="1"/>
  <c r="C1135" i="2"/>
  <c r="D1134" i="2"/>
  <c r="C1134" i="2"/>
  <c r="D1133" i="2"/>
  <c r="I1133" i="2" s="1"/>
  <c r="C1133" i="2"/>
  <c r="D1132" i="2"/>
  <c r="I1132" i="2" s="1"/>
  <c r="C1132" i="2"/>
  <c r="D1131" i="2"/>
  <c r="C1131" i="2"/>
  <c r="D1130" i="2"/>
  <c r="C1130" i="2"/>
  <c r="D1129" i="2"/>
  <c r="C1129" i="2"/>
  <c r="D1128" i="2"/>
  <c r="I1128" i="2" s="1"/>
  <c r="C1128" i="2"/>
  <c r="D1127" i="2"/>
  <c r="I1127" i="2" s="1"/>
  <c r="C1127" i="2"/>
  <c r="D1126" i="2"/>
  <c r="I1126" i="2" s="1"/>
  <c r="C1126" i="2"/>
  <c r="D1125" i="2"/>
  <c r="I1125" i="2" s="1"/>
  <c r="C1125" i="2"/>
  <c r="D1124" i="2"/>
  <c r="I1124" i="2" s="1"/>
  <c r="C1124" i="2"/>
  <c r="D1123" i="2"/>
  <c r="I1123" i="2" s="1"/>
  <c r="C1123" i="2"/>
  <c r="D1122" i="2"/>
  <c r="C1122" i="2"/>
  <c r="D1121" i="2"/>
  <c r="I1121" i="2" s="1"/>
  <c r="C1121" i="2"/>
  <c r="D1120" i="2"/>
  <c r="I1120" i="2" s="1"/>
  <c r="C1120" i="2"/>
  <c r="D1119" i="2"/>
  <c r="I1119" i="2" s="1"/>
  <c r="C1119" i="2"/>
  <c r="D1118" i="2"/>
  <c r="I1118" i="2" s="1"/>
  <c r="C1118" i="2"/>
  <c r="D1117" i="2"/>
  <c r="I1117" i="2" s="1"/>
  <c r="C1117" i="2"/>
  <c r="D1116" i="2"/>
  <c r="I1116" i="2" s="1"/>
  <c r="C1116" i="2"/>
  <c r="D1115" i="2"/>
  <c r="I1115" i="2" s="1"/>
  <c r="C1115" i="2"/>
  <c r="D1114" i="2"/>
  <c r="C1114" i="2"/>
  <c r="D1113" i="2"/>
  <c r="C1113" i="2"/>
  <c r="D1112" i="2"/>
  <c r="I1112" i="2" s="1"/>
  <c r="C1112" i="2"/>
  <c r="D1111" i="2"/>
  <c r="I1111" i="2" s="1"/>
  <c r="C1111" i="2"/>
  <c r="D1110" i="2"/>
  <c r="I1110" i="2" s="1"/>
  <c r="C1110" i="2"/>
  <c r="D1109" i="2"/>
  <c r="C1109" i="2"/>
  <c r="D1108" i="2"/>
  <c r="I1108" i="2" s="1"/>
  <c r="C1108" i="2"/>
  <c r="D1107" i="2"/>
  <c r="I1107" i="2" s="1"/>
  <c r="C1107" i="2"/>
  <c r="D1106" i="2"/>
  <c r="I1106" i="2" s="1"/>
  <c r="C1106" i="2"/>
  <c r="D1105" i="2"/>
  <c r="I1105" i="2" s="1"/>
  <c r="C1105" i="2"/>
  <c r="D1104" i="2"/>
  <c r="I1104" i="2" s="1"/>
  <c r="C1104" i="2"/>
  <c r="D1103" i="2"/>
  <c r="I1103" i="2" s="1"/>
  <c r="C1103" i="2"/>
  <c r="D1102" i="2"/>
  <c r="C1102" i="2"/>
  <c r="D1101" i="2"/>
  <c r="I1101" i="2" s="1"/>
  <c r="C1101" i="2"/>
  <c r="D1100" i="2"/>
  <c r="C1100" i="2"/>
  <c r="D1099" i="2"/>
  <c r="C1099" i="2"/>
  <c r="D1098" i="2"/>
  <c r="C1098" i="2"/>
  <c r="D1097" i="2"/>
  <c r="I1097" i="2" s="1"/>
  <c r="C1097" i="2"/>
  <c r="D1096" i="2"/>
  <c r="I1096" i="2" s="1"/>
  <c r="C1096" i="2"/>
  <c r="D1095" i="2"/>
  <c r="C1095" i="2"/>
  <c r="D1094" i="2"/>
  <c r="I1094" i="2" s="1"/>
  <c r="C1094" i="2"/>
  <c r="D1093" i="2"/>
  <c r="I1093" i="2" s="1"/>
  <c r="C1093" i="2"/>
  <c r="D1092" i="2"/>
  <c r="I1092" i="2" s="1"/>
  <c r="C1092" i="2"/>
  <c r="D1091" i="2"/>
  <c r="I1091" i="2" s="1"/>
  <c r="C1091" i="2"/>
  <c r="D1090" i="2"/>
  <c r="C1090" i="2"/>
  <c r="D1089" i="2"/>
  <c r="I1089" i="2" s="1"/>
  <c r="C1089" i="2"/>
  <c r="D1088" i="2"/>
  <c r="I1088" i="2" s="1"/>
  <c r="C1088" i="2"/>
  <c r="D1087" i="2"/>
  <c r="I1087" i="2" s="1"/>
  <c r="C1087" i="2"/>
  <c r="D1086" i="2"/>
  <c r="C1086" i="2"/>
  <c r="D1085" i="2"/>
  <c r="I1085" i="2" s="1"/>
  <c r="C1085" i="2"/>
  <c r="D1084" i="2"/>
  <c r="I1084" i="2" s="1"/>
  <c r="C1084" i="2"/>
  <c r="D1083" i="2"/>
  <c r="C1083" i="2"/>
  <c r="D1082" i="2"/>
  <c r="C1082" i="2"/>
  <c r="D1081" i="2"/>
  <c r="C1081" i="2"/>
  <c r="D1080" i="2"/>
  <c r="I1080" i="2" s="1"/>
  <c r="C1080" i="2"/>
  <c r="D1079" i="2"/>
  <c r="C1079" i="2"/>
  <c r="D1078" i="2"/>
  <c r="C1078" i="2"/>
  <c r="D1077" i="2"/>
  <c r="C1077" i="2"/>
  <c r="D1076" i="2"/>
  <c r="I1076" i="2" s="1"/>
  <c r="C1076" i="2"/>
  <c r="D1075" i="2"/>
  <c r="I1075" i="2" s="1"/>
  <c r="C1075" i="2"/>
  <c r="D1074" i="2"/>
  <c r="I1074" i="2" s="1"/>
  <c r="C1074" i="2"/>
  <c r="D1073" i="2"/>
  <c r="I1073" i="2" s="1"/>
  <c r="C1073" i="2"/>
  <c r="D1072" i="2"/>
  <c r="I1072" i="2" s="1"/>
  <c r="C1072" i="2"/>
  <c r="D1071" i="2"/>
  <c r="I1071" i="2" s="1"/>
  <c r="C1071" i="2"/>
  <c r="D1070" i="2"/>
  <c r="C1070" i="2"/>
  <c r="D1069" i="2"/>
  <c r="I1069" i="2" s="1"/>
  <c r="C1069" i="2"/>
  <c r="D1068" i="2"/>
  <c r="C1068" i="2"/>
  <c r="D1067" i="2"/>
  <c r="I1067" i="2" s="1"/>
  <c r="C1067" i="2"/>
  <c r="D1066" i="2"/>
  <c r="I1066" i="2" s="1"/>
  <c r="C1066" i="2"/>
  <c r="D1065" i="2"/>
  <c r="I1065" i="2" s="1"/>
  <c r="C1065" i="2"/>
  <c r="D1064" i="2"/>
  <c r="I1064" i="2" s="1"/>
  <c r="C1064" i="2"/>
  <c r="D1063" i="2"/>
  <c r="I1063" i="2" s="1"/>
  <c r="C1063" i="2"/>
  <c r="D1062" i="2"/>
  <c r="C1062" i="2"/>
  <c r="D1061" i="2"/>
  <c r="I1061" i="2" s="1"/>
  <c r="C1061" i="2"/>
  <c r="D1060" i="2"/>
  <c r="I1060" i="2" s="1"/>
  <c r="C1060" i="2"/>
  <c r="D1059" i="2"/>
  <c r="I1059" i="2" s="1"/>
  <c r="C1059" i="2"/>
  <c r="D1058" i="2"/>
  <c r="C1058" i="2"/>
  <c r="D1057" i="2"/>
  <c r="I1057" i="2" s="1"/>
  <c r="C1057" i="2"/>
  <c r="D1056" i="2"/>
  <c r="I1056" i="2" s="1"/>
  <c r="C1056" i="2"/>
  <c r="D1055" i="2"/>
  <c r="I1055" i="2" s="1"/>
  <c r="C1055" i="2"/>
  <c r="D1054" i="2"/>
  <c r="I1054" i="2" s="1"/>
  <c r="C1054" i="2"/>
  <c r="D1053" i="2"/>
  <c r="I1053" i="2" s="1"/>
  <c r="C1053" i="2"/>
  <c r="D1052" i="2"/>
  <c r="C1052" i="2"/>
  <c r="D1051" i="2"/>
  <c r="I1051" i="2" s="1"/>
  <c r="C1051" i="2"/>
  <c r="D1050" i="2"/>
  <c r="C1050" i="2"/>
  <c r="D1049" i="2"/>
  <c r="I1049" i="2" s="1"/>
  <c r="C1049" i="2"/>
  <c r="D1048" i="2"/>
  <c r="I1048" i="2" s="1"/>
  <c r="C1048" i="2"/>
  <c r="D1047" i="2"/>
  <c r="I1047" i="2" s="1"/>
  <c r="C1047" i="2"/>
  <c r="D1046" i="2"/>
  <c r="C1046" i="2"/>
  <c r="D1045" i="2"/>
  <c r="I1045" i="2" s="1"/>
  <c r="C1045" i="2"/>
  <c r="D1044" i="2"/>
  <c r="I1044" i="2" s="1"/>
  <c r="C1044" i="2"/>
  <c r="D1043" i="2"/>
  <c r="I1043" i="2" s="1"/>
  <c r="C1043" i="2"/>
  <c r="D1042" i="2"/>
  <c r="C1042" i="2"/>
  <c r="D1041" i="2"/>
  <c r="I1041" i="2" s="1"/>
  <c r="C1041" i="2"/>
  <c r="D1040" i="2"/>
  <c r="C1040" i="2"/>
  <c r="D1039" i="2"/>
  <c r="I1039" i="2" s="1"/>
  <c r="C1039" i="2"/>
  <c r="D1038" i="2"/>
  <c r="I1038" i="2" s="1"/>
  <c r="C1038" i="2"/>
  <c r="D1037" i="2"/>
  <c r="I1037" i="2" s="1"/>
  <c r="C1037" i="2"/>
  <c r="D1036" i="2"/>
  <c r="I1036" i="2" s="1"/>
  <c r="C1036" i="2"/>
  <c r="D1035" i="2"/>
  <c r="I1035" i="2" s="1"/>
  <c r="C1035" i="2"/>
  <c r="D1034" i="2"/>
  <c r="C1034" i="2"/>
  <c r="D1033" i="2"/>
  <c r="C1033" i="2"/>
  <c r="D1032" i="2"/>
  <c r="I1032" i="2" s="1"/>
  <c r="C1032" i="2"/>
  <c r="D1031" i="2"/>
  <c r="C1031" i="2"/>
  <c r="D1030" i="2"/>
  <c r="C1030" i="2"/>
  <c r="D1029" i="2"/>
  <c r="C1029" i="2"/>
  <c r="D1028" i="2"/>
  <c r="I1028" i="2" s="1"/>
  <c r="C1028" i="2"/>
  <c r="D1027" i="2"/>
  <c r="I1027" i="2" s="1"/>
  <c r="C1027" i="2"/>
  <c r="D1026" i="2"/>
  <c r="I1026" i="2" s="1"/>
  <c r="C1026" i="2"/>
  <c r="D1025" i="2"/>
  <c r="I1025" i="2" s="1"/>
  <c r="C1025" i="2"/>
  <c r="D1024" i="2"/>
  <c r="I1024" i="2" s="1"/>
  <c r="C1024" i="2"/>
  <c r="D1023" i="2"/>
  <c r="I1023" i="2" s="1"/>
  <c r="C1023" i="2"/>
  <c r="D1022" i="2"/>
  <c r="C1022" i="2"/>
  <c r="D1021" i="2"/>
  <c r="I1021" i="2" s="1"/>
  <c r="C1021" i="2"/>
  <c r="D1020" i="2"/>
  <c r="C1020" i="2"/>
  <c r="D1019" i="2"/>
  <c r="I1019" i="2" s="1"/>
  <c r="C1019" i="2"/>
  <c r="D1018" i="2"/>
  <c r="I1018" i="2" s="1"/>
  <c r="C1018" i="2"/>
  <c r="D1017" i="2"/>
  <c r="I1017" i="2" s="1"/>
  <c r="C1017" i="2"/>
  <c r="D1016" i="2"/>
  <c r="I1016" i="2" s="1"/>
  <c r="C1016" i="2"/>
  <c r="D1015" i="2"/>
  <c r="C1015" i="2"/>
  <c r="D1014" i="2"/>
  <c r="I1014" i="2" s="1"/>
  <c r="C1014" i="2"/>
  <c r="D1013" i="2"/>
  <c r="I1013" i="2" s="1"/>
  <c r="C1013" i="2"/>
  <c r="D1012" i="2"/>
  <c r="I1012" i="2" s="1"/>
  <c r="C1012" i="2"/>
  <c r="D1011" i="2"/>
  <c r="I1011" i="2" s="1"/>
  <c r="C1011" i="2"/>
  <c r="D1010" i="2"/>
  <c r="C1010" i="2"/>
  <c r="D1009" i="2"/>
  <c r="I1009" i="2" s="1"/>
  <c r="C1009" i="2"/>
  <c r="D1008" i="2"/>
  <c r="C1008" i="2"/>
  <c r="D1007" i="2"/>
  <c r="I1007" i="2" s="1"/>
  <c r="C1007" i="2"/>
  <c r="D1006" i="2"/>
  <c r="C1006" i="2"/>
  <c r="D1005" i="2"/>
  <c r="I1005" i="2" s="1"/>
  <c r="C1005" i="2"/>
  <c r="D1004" i="2"/>
  <c r="C1004" i="2"/>
  <c r="D1003" i="2"/>
  <c r="C1003" i="2"/>
  <c r="D1002" i="2"/>
  <c r="C1002" i="2"/>
  <c r="D1001" i="2"/>
  <c r="C1001" i="2"/>
  <c r="D1000" i="2"/>
  <c r="I1000" i="2" s="1"/>
  <c r="C1000" i="2"/>
  <c r="D999" i="2"/>
  <c r="C999" i="2"/>
  <c r="D998" i="2"/>
  <c r="C998" i="2"/>
  <c r="D997" i="2"/>
  <c r="I997" i="2" s="1"/>
  <c r="C997" i="2"/>
  <c r="D996" i="2"/>
  <c r="I996" i="2" s="1"/>
  <c r="C996" i="2"/>
  <c r="D995" i="2"/>
  <c r="I995" i="2" s="1"/>
  <c r="C995" i="2"/>
  <c r="D994" i="2"/>
  <c r="I994" i="2" s="1"/>
  <c r="C994" i="2"/>
  <c r="D993" i="2"/>
  <c r="I993" i="2" s="1"/>
  <c r="C993" i="2"/>
  <c r="D992" i="2"/>
  <c r="I992" i="2" s="1"/>
  <c r="C992" i="2"/>
  <c r="D991" i="2"/>
  <c r="I991" i="2" s="1"/>
  <c r="C991" i="2"/>
  <c r="D990" i="2"/>
  <c r="I990" i="2" s="1"/>
  <c r="C990" i="2"/>
  <c r="D989" i="2"/>
  <c r="I989" i="2" s="1"/>
  <c r="C989" i="2"/>
  <c r="D988" i="2"/>
  <c r="I988" i="2" s="1"/>
  <c r="C988" i="2"/>
  <c r="D987" i="2"/>
  <c r="I987" i="2" s="1"/>
  <c r="C987" i="2"/>
  <c r="D986" i="2"/>
  <c r="C986" i="2"/>
  <c r="D985" i="2"/>
  <c r="C985" i="2"/>
  <c r="D984" i="2"/>
  <c r="I984" i="2" s="1"/>
  <c r="C984" i="2"/>
  <c r="D983" i="2"/>
  <c r="I983" i="2" s="1"/>
  <c r="C983" i="2"/>
  <c r="D982" i="2"/>
  <c r="C982" i="2"/>
  <c r="D981" i="2"/>
  <c r="I981" i="2" s="1"/>
  <c r="C981" i="2"/>
  <c r="D980" i="2"/>
  <c r="I980" i="2" s="1"/>
  <c r="C980" i="2"/>
  <c r="D979" i="2"/>
  <c r="I979" i="2" s="1"/>
  <c r="C979" i="2"/>
  <c r="D978" i="2"/>
  <c r="I978" i="2" s="1"/>
  <c r="C978" i="2"/>
  <c r="D977" i="2"/>
  <c r="I977" i="2" s="1"/>
  <c r="C977" i="2"/>
  <c r="D976" i="2"/>
  <c r="C976" i="2"/>
  <c r="D975" i="2"/>
  <c r="I975" i="2" s="1"/>
  <c r="C975" i="2"/>
  <c r="D974" i="2"/>
  <c r="I974" i="2" s="1"/>
  <c r="C974" i="2"/>
  <c r="D973" i="2"/>
  <c r="I973" i="2" s="1"/>
  <c r="C973" i="2"/>
  <c r="D972" i="2"/>
  <c r="C972" i="2"/>
  <c r="D971" i="2"/>
  <c r="C971" i="2"/>
  <c r="D970" i="2"/>
  <c r="C970" i="2"/>
  <c r="D969" i="2"/>
  <c r="C969" i="2"/>
  <c r="D968" i="2"/>
  <c r="I968" i="2" s="1"/>
  <c r="C968" i="2"/>
  <c r="D967" i="2"/>
  <c r="C967" i="2"/>
  <c r="D966" i="2"/>
  <c r="I966" i="2" s="1"/>
  <c r="C966" i="2"/>
  <c r="D965" i="2"/>
  <c r="I965" i="2" s="1"/>
  <c r="C965" i="2"/>
  <c r="D964" i="2"/>
  <c r="I964" i="2" s="1"/>
  <c r="C964" i="2"/>
  <c r="D963" i="2"/>
  <c r="I963" i="2" s="1"/>
  <c r="C963" i="2"/>
  <c r="D962" i="2"/>
  <c r="C962" i="2"/>
  <c r="D961" i="2"/>
  <c r="I961" i="2" s="1"/>
  <c r="C961" i="2"/>
  <c r="D960" i="2"/>
  <c r="C960" i="2"/>
  <c r="D959" i="2"/>
  <c r="I959" i="2" s="1"/>
  <c r="C959" i="2"/>
  <c r="D958" i="2"/>
  <c r="I958" i="2" s="1"/>
  <c r="C958" i="2"/>
  <c r="D957" i="2"/>
  <c r="I957" i="2" s="1"/>
  <c r="C957" i="2"/>
  <c r="D956" i="2"/>
  <c r="C956" i="2"/>
  <c r="D955" i="2"/>
  <c r="I955" i="2" s="1"/>
  <c r="C955" i="2"/>
  <c r="D954" i="2"/>
  <c r="I954" i="2" s="1"/>
  <c r="C954" i="2"/>
  <c r="D953" i="2"/>
  <c r="I953" i="2" s="1"/>
  <c r="C953" i="2"/>
  <c r="D952" i="2"/>
  <c r="I952" i="2" s="1"/>
  <c r="C952" i="2"/>
  <c r="D951" i="2"/>
  <c r="C951" i="2"/>
  <c r="D950" i="2"/>
  <c r="I950" i="2" s="1"/>
  <c r="C950" i="2"/>
  <c r="D949" i="2"/>
  <c r="C949" i="2"/>
  <c r="D948" i="2"/>
  <c r="I948" i="2" s="1"/>
  <c r="C948" i="2"/>
  <c r="D947" i="2"/>
  <c r="I947" i="2" s="1"/>
  <c r="C947" i="2"/>
  <c r="D946" i="2"/>
  <c r="I946" i="2" s="1"/>
  <c r="C946" i="2"/>
  <c r="D945" i="2"/>
  <c r="I945" i="2" s="1"/>
  <c r="C945" i="2"/>
  <c r="D944" i="2"/>
  <c r="I944" i="2" s="1"/>
  <c r="C944" i="2"/>
  <c r="D943" i="2"/>
  <c r="I943" i="2" s="1"/>
  <c r="C943" i="2"/>
  <c r="D942" i="2"/>
  <c r="I942" i="2" s="1"/>
  <c r="C942" i="2"/>
  <c r="D941" i="2"/>
  <c r="C941" i="2"/>
  <c r="D940" i="2"/>
  <c r="I940" i="2" s="1"/>
  <c r="C940" i="2"/>
  <c r="D939" i="2"/>
  <c r="I939" i="2" s="1"/>
  <c r="C939" i="2"/>
  <c r="D938" i="2"/>
  <c r="I938" i="2" s="1"/>
  <c r="C938" i="2"/>
  <c r="D937" i="2"/>
  <c r="I937" i="2" s="1"/>
  <c r="C937" i="2"/>
  <c r="D936" i="2"/>
  <c r="C936" i="2"/>
  <c r="D935" i="2"/>
  <c r="I935" i="2" s="1"/>
  <c r="C935" i="2"/>
  <c r="D934" i="2"/>
  <c r="I934" i="2" s="1"/>
  <c r="C934" i="2"/>
  <c r="D933" i="2"/>
  <c r="I933" i="2" s="1"/>
  <c r="C933" i="2"/>
  <c r="D932" i="2"/>
  <c r="I932" i="2" s="1"/>
  <c r="C932" i="2"/>
  <c r="D931" i="2"/>
  <c r="I931" i="2" s="1"/>
  <c r="C931" i="2"/>
  <c r="D930" i="2"/>
  <c r="I930" i="2" s="1"/>
  <c r="C930" i="2"/>
  <c r="D929" i="2"/>
  <c r="C929" i="2"/>
  <c r="D928" i="2"/>
  <c r="I928" i="2" s="1"/>
  <c r="C928" i="2"/>
  <c r="D927" i="2"/>
  <c r="I927" i="2" s="1"/>
  <c r="C927" i="2"/>
  <c r="D926" i="2"/>
  <c r="I926" i="2" s="1"/>
  <c r="C926" i="2"/>
  <c r="D925" i="2"/>
  <c r="I925" i="2" s="1"/>
  <c r="C925" i="2"/>
  <c r="D924" i="2"/>
  <c r="C924" i="2"/>
  <c r="D923" i="2"/>
  <c r="I923" i="2" s="1"/>
  <c r="C923" i="2"/>
  <c r="D922" i="2"/>
  <c r="I922" i="2" s="1"/>
  <c r="C922" i="2"/>
  <c r="D921" i="2"/>
  <c r="I921" i="2" s="1"/>
  <c r="C921" i="2"/>
  <c r="D920" i="2"/>
  <c r="I920" i="2" s="1"/>
  <c r="C920" i="2"/>
  <c r="D919" i="2"/>
  <c r="I919" i="2" s="1"/>
  <c r="C919" i="2"/>
  <c r="D918" i="2"/>
  <c r="I918" i="2" s="1"/>
  <c r="C918" i="2"/>
  <c r="D917" i="2"/>
  <c r="C917" i="2"/>
  <c r="D916" i="2"/>
  <c r="I916" i="2" s="1"/>
  <c r="C916" i="2"/>
  <c r="D915" i="2"/>
  <c r="I915" i="2" s="1"/>
  <c r="C915" i="2"/>
  <c r="D914" i="2"/>
  <c r="I914" i="2" s="1"/>
  <c r="C914" i="2"/>
  <c r="D913" i="2"/>
  <c r="I913" i="2" s="1"/>
  <c r="C913" i="2"/>
  <c r="D912" i="2"/>
  <c r="I912" i="2" s="1"/>
  <c r="C912" i="2"/>
  <c r="D911" i="2"/>
  <c r="I911" i="2" s="1"/>
  <c r="C911" i="2"/>
  <c r="D910" i="2"/>
  <c r="I910" i="2" s="1"/>
  <c r="C910" i="2"/>
  <c r="D909" i="2"/>
  <c r="C909" i="2"/>
  <c r="D908" i="2"/>
  <c r="C908" i="2"/>
  <c r="D907" i="2"/>
  <c r="I907" i="2" s="1"/>
  <c r="C907" i="2"/>
  <c r="D906" i="2"/>
  <c r="I906" i="2" s="1"/>
  <c r="C906" i="2"/>
  <c r="D905" i="2"/>
  <c r="I905" i="2" s="1"/>
  <c r="C905" i="2"/>
  <c r="D904" i="2"/>
  <c r="I904" i="2" s="1"/>
  <c r="C904" i="2"/>
  <c r="D903" i="2"/>
  <c r="I903" i="2" s="1"/>
  <c r="C903" i="2"/>
  <c r="D902" i="2"/>
  <c r="I902" i="2" s="1"/>
  <c r="C902" i="2"/>
  <c r="D901" i="2"/>
  <c r="C901" i="2"/>
  <c r="D900" i="2"/>
  <c r="C900" i="2"/>
  <c r="D899" i="2"/>
  <c r="I899" i="2" s="1"/>
  <c r="C899" i="2"/>
  <c r="D898" i="2"/>
  <c r="I898" i="2" s="1"/>
  <c r="C898" i="2"/>
  <c r="D897" i="2"/>
  <c r="C897" i="2"/>
  <c r="D896" i="2"/>
  <c r="C896" i="2"/>
  <c r="D895" i="2"/>
  <c r="I895" i="2" s="1"/>
  <c r="C895" i="2"/>
  <c r="D894" i="2"/>
  <c r="I894" i="2" s="1"/>
  <c r="C894" i="2"/>
  <c r="D893" i="2"/>
  <c r="C893" i="2"/>
  <c r="D892" i="2"/>
  <c r="I892" i="2" s="1"/>
  <c r="C892" i="2"/>
  <c r="D891" i="2"/>
  <c r="I891" i="2" s="1"/>
  <c r="C891" i="2"/>
  <c r="D890" i="2"/>
  <c r="I890" i="2" s="1"/>
  <c r="C890" i="2"/>
  <c r="D889" i="2"/>
  <c r="I889" i="2" s="1"/>
  <c r="C889" i="2"/>
  <c r="D888" i="2"/>
  <c r="C888" i="2"/>
  <c r="D887" i="2"/>
  <c r="C887" i="2"/>
  <c r="D886" i="2"/>
  <c r="I886" i="2" s="1"/>
  <c r="C886" i="2"/>
  <c r="D885" i="2"/>
  <c r="I885" i="2" s="1"/>
  <c r="C885" i="2"/>
  <c r="D884" i="2"/>
  <c r="C884" i="2"/>
  <c r="D883" i="2"/>
  <c r="I883" i="2" s="1"/>
  <c r="C883" i="2"/>
  <c r="D882" i="2"/>
  <c r="C882" i="2"/>
  <c r="D881" i="2"/>
  <c r="I881" i="2" s="1"/>
  <c r="C881" i="2"/>
  <c r="D880" i="2"/>
  <c r="C880" i="2"/>
  <c r="D879" i="2"/>
  <c r="I879" i="2" s="1"/>
  <c r="C879" i="2"/>
  <c r="D878" i="2"/>
  <c r="C878" i="2"/>
  <c r="D877" i="2"/>
  <c r="C877" i="2"/>
  <c r="D876" i="2"/>
  <c r="I876" i="2" s="1"/>
  <c r="C876" i="2"/>
  <c r="D875" i="2"/>
  <c r="C875" i="2"/>
  <c r="D874" i="2"/>
  <c r="I874" i="2" s="1"/>
  <c r="C874" i="2"/>
  <c r="D873" i="2"/>
  <c r="I873" i="2" s="1"/>
  <c r="C873" i="2"/>
  <c r="D872" i="2"/>
  <c r="I872" i="2" s="1"/>
  <c r="C872" i="2"/>
  <c r="D871" i="2"/>
  <c r="I871" i="2" s="1"/>
  <c r="C871" i="2"/>
  <c r="D870" i="2"/>
  <c r="I870" i="2" s="1"/>
  <c r="C870" i="2"/>
  <c r="D869" i="2"/>
  <c r="I869" i="2" s="1"/>
  <c r="C869" i="2"/>
  <c r="D868" i="2"/>
  <c r="C868" i="2"/>
  <c r="D867" i="2"/>
  <c r="I867" i="2" s="1"/>
  <c r="C867" i="2"/>
  <c r="D866" i="2"/>
  <c r="C866" i="2"/>
  <c r="D865" i="2"/>
  <c r="I865" i="2" s="1"/>
  <c r="C865" i="2"/>
  <c r="D864" i="2"/>
  <c r="I864" i="2" s="1"/>
  <c r="C864" i="2"/>
  <c r="D863" i="2"/>
  <c r="I863" i="2" s="1"/>
  <c r="C863" i="2"/>
  <c r="D862" i="2"/>
  <c r="I862" i="2" s="1"/>
  <c r="C862" i="2"/>
  <c r="D861" i="2"/>
  <c r="C861" i="2"/>
  <c r="D860" i="2"/>
  <c r="I860" i="2" s="1"/>
  <c r="C860" i="2"/>
  <c r="D859" i="2"/>
  <c r="I859" i="2" s="1"/>
  <c r="C859" i="2"/>
  <c r="D858" i="2"/>
  <c r="I858" i="2" s="1"/>
  <c r="C858" i="2"/>
  <c r="D857" i="2"/>
  <c r="C857" i="2"/>
  <c r="D856" i="2"/>
  <c r="C856" i="2"/>
  <c r="D855" i="2"/>
  <c r="C855" i="2"/>
  <c r="D854" i="2"/>
  <c r="I854" i="2" s="1"/>
  <c r="C854" i="2"/>
  <c r="D853" i="2"/>
  <c r="I853" i="2" s="1"/>
  <c r="C853" i="2"/>
  <c r="D852" i="2"/>
  <c r="C852" i="2"/>
  <c r="D851" i="2"/>
  <c r="I851" i="2" s="1"/>
  <c r="C851" i="2"/>
  <c r="D850" i="2"/>
  <c r="C850" i="2"/>
  <c r="D849" i="2"/>
  <c r="I849" i="2" s="1"/>
  <c r="C849" i="2"/>
  <c r="D848" i="2"/>
  <c r="C848" i="2"/>
  <c r="D847" i="2"/>
  <c r="I847" i="2" s="1"/>
  <c r="C847" i="2"/>
  <c r="D846" i="2"/>
  <c r="I846" i="2" s="1"/>
  <c r="C846" i="2"/>
  <c r="D845" i="2"/>
  <c r="I845" i="2" s="1"/>
  <c r="C845" i="2"/>
  <c r="D844" i="2"/>
  <c r="C844" i="2"/>
  <c r="D843" i="2"/>
  <c r="C843" i="2"/>
  <c r="D842" i="2"/>
  <c r="I842" i="2" s="1"/>
  <c r="C842" i="2"/>
  <c r="D841" i="2"/>
  <c r="C841" i="2"/>
  <c r="D840" i="2"/>
  <c r="C840" i="2"/>
  <c r="D839" i="2"/>
  <c r="C839" i="2"/>
  <c r="D838" i="2"/>
  <c r="I838" i="2" s="1"/>
  <c r="C838" i="2"/>
  <c r="D837" i="2"/>
  <c r="I837" i="2" s="1"/>
  <c r="C837" i="2"/>
  <c r="D836" i="2"/>
  <c r="I836" i="2" s="1"/>
  <c r="C836" i="2"/>
  <c r="D835" i="2"/>
  <c r="I835" i="2" s="1"/>
  <c r="C835" i="2"/>
  <c r="D834" i="2"/>
  <c r="I834" i="2" s="1"/>
  <c r="C834" i="2"/>
  <c r="D833" i="2"/>
  <c r="I833" i="2" s="1"/>
  <c r="C833" i="2"/>
  <c r="D832" i="2"/>
  <c r="I832" i="2" s="1"/>
  <c r="C832" i="2"/>
  <c r="D831" i="2"/>
  <c r="I831" i="2" s="1"/>
  <c r="C831" i="2"/>
  <c r="D830" i="2"/>
  <c r="I830" i="2" s="1"/>
  <c r="C830" i="2"/>
  <c r="D829" i="2"/>
  <c r="I829" i="2" s="1"/>
  <c r="C829" i="2"/>
  <c r="D828" i="2"/>
  <c r="C828" i="2"/>
  <c r="D827" i="2"/>
  <c r="C827" i="2"/>
  <c r="D826" i="2"/>
  <c r="I826" i="2" s="1"/>
  <c r="C826" i="2"/>
  <c r="D825" i="2"/>
  <c r="I825" i="2" s="1"/>
  <c r="C825" i="2"/>
  <c r="D824" i="2"/>
  <c r="I824" i="2" s="1"/>
  <c r="C824" i="2"/>
  <c r="D823" i="2"/>
  <c r="C823" i="2"/>
  <c r="D822" i="2"/>
  <c r="I822" i="2" s="1"/>
  <c r="C822" i="2"/>
  <c r="D821" i="2"/>
  <c r="I821" i="2" s="1"/>
  <c r="C821" i="2"/>
  <c r="D820" i="2"/>
  <c r="C820" i="2"/>
  <c r="D819" i="2"/>
  <c r="I819" i="2" s="1"/>
  <c r="C819" i="2"/>
  <c r="D818" i="2"/>
  <c r="C818" i="2"/>
  <c r="D817" i="2"/>
  <c r="I817" i="2" s="1"/>
  <c r="C817" i="2"/>
  <c r="D816" i="2"/>
  <c r="C816" i="2"/>
  <c r="D815" i="2"/>
  <c r="I815" i="2" s="1"/>
  <c r="C815" i="2"/>
  <c r="D814" i="2"/>
  <c r="I814" i="2" s="1"/>
  <c r="C814" i="2"/>
  <c r="D813" i="2"/>
  <c r="I813" i="2" s="1"/>
  <c r="C813" i="2"/>
  <c r="D812" i="2"/>
  <c r="C812" i="2"/>
  <c r="D811" i="2"/>
  <c r="C811" i="2"/>
  <c r="D810" i="2"/>
  <c r="I810" i="2" s="1"/>
  <c r="C810" i="2"/>
  <c r="D809" i="2"/>
  <c r="I809" i="2" s="1"/>
  <c r="C809" i="2"/>
  <c r="D808" i="2"/>
  <c r="I808" i="2" s="1"/>
  <c r="C808" i="2"/>
  <c r="D807" i="2"/>
  <c r="C807" i="2"/>
  <c r="D806" i="2"/>
  <c r="I806" i="2" s="1"/>
  <c r="C806" i="2"/>
  <c r="D805" i="2"/>
  <c r="I805" i="2" s="1"/>
  <c r="C805" i="2"/>
  <c r="D804" i="2"/>
  <c r="C804" i="2"/>
  <c r="D803" i="2"/>
  <c r="I803" i="2" s="1"/>
  <c r="C803" i="2"/>
  <c r="D802" i="2"/>
  <c r="I802" i="2" s="1"/>
  <c r="C802" i="2"/>
  <c r="D801" i="2"/>
  <c r="I801" i="2" s="1"/>
  <c r="C801" i="2"/>
  <c r="D800" i="2"/>
  <c r="C800" i="2"/>
  <c r="D799" i="2"/>
  <c r="I799" i="2" s="1"/>
  <c r="C799" i="2"/>
  <c r="D798" i="2"/>
  <c r="C798" i="2"/>
  <c r="D797" i="2"/>
  <c r="C797" i="2"/>
  <c r="D796" i="2"/>
  <c r="I796" i="2" s="1"/>
  <c r="C796" i="2"/>
  <c r="D795" i="2"/>
  <c r="C795" i="2"/>
  <c r="D794" i="2"/>
  <c r="I794" i="2" s="1"/>
  <c r="C794" i="2"/>
  <c r="D793" i="2"/>
  <c r="I793" i="2" s="1"/>
  <c r="C793" i="2"/>
  <c r="D792" i="2"/>
  <c r="C792" i="2"/>
  <c r="D791" i="2"/>
  <c r="C791" i="2"/>
  <c r="D790" i="2"/>
  <c r="I790" i="2" s="1"/>
  <c r="C790" i="2"/>
  <c r="D789" i="2"/>
  <c r="I789" i="2" s="1"/>
  <c r="C789" i="2"/>
  <c r="D788" i="2"/>
  <c r="I788" i="2" s="1"/>
  <c r="C788" i="2"/>
  <c r="D787" i="2"/>
  <c r="I787" i="2" s="1"/>
  <c r="C787" i="2"/>
  <c r="D786" i="2"/>
  <c r="I786" i="2" s="1"/>
  <c r="C786" i="2"/>
  <c r="D785" i="2"/>
  <c r="I785" i="2" s="1"/>
  <c r="C785" i="2"/>
  <c r="D784" i="2"/>
  <c r="I784" i="2" s="1"/>
  <c r="C784" i="2"/>
  <c r="D783" i="2"/>
  <c r="I783" i="2" s="1"/>
  <c r="C783" i="2"/>
  <c r="D782" i="2"/>
  <c r="C782" i="2"/>
  <c r="D781" i="2"/>
  <c r="C781" i="2"/>
  <c r="D780" i="2"/>
  <c r="I780" i="2" s="1"/>
  <c r="C780" i="2"/>
  <c r="D779" i="2"/>
  <c r="I779" i="2" s="1"/>
  <c r="C779" i="2"/>
  <c r="D778" i="2"/>
  <c r="I778" i="2" s="1"/>
  <c r="C778" i="2"/>
  <c r="D777" i="2"/>
  <c r="C777" i="2"/>
  <c r="D776" i="2"/>
  <c r="I776" i="2" s="1"/>
  <c r="C776" i="2"/>
  <c r="D775" i="2"/>
  <c r="I775" i="2" s="1"/>
  <c r="C775" i="2"/>
  <c r="D774" i="2"/>
  <c r="I774" i="2" s="1"/>
  <c r="C774" i="2"/>
  <c r="D773" i="2"/>
  <c r="I773" i="2" s="1"/>
  <c r="C773" i="2"/>
  <c r="D772" i="2"/>
  <c r="I772" i="2" s="1"/>
  <c r="C772" i="2"/>
  <c r="D771" i="2"/>
  <c r="I771" i="2" s="1"/>
  <c r="C771" i="2"/>
  <c r="D770" i="2"/>
  <c r="I770" i="2" s="1"/>
  <c r="C770" i="2"/>
  <c r="D769" i="2"/>
  <c r="I769" i="2" s="1"/>
  <c r="C769" i="2"/>
  <c r="D768" i="2"/>
  <c r="C768" i="2"/>
  <c r="D767" i="2"/>
  <c r="I767" i="2" s="1"/>
  <c r="C767" i="2"/>
  <c r="D766" i="2"/>
  <c r="C766" i="2"/>
  <c r="D765" i="2"/>
  <c r="C765" i="2"/>
  <c r="D764" i="2"/>
  <c r="I764" i="2" s="1"/>
  <c r="C764" i="2"/>
  <c r="D763" i="2"/>
  <c r="I763" i="2" s="1"/>
  <c r="C763" i="2"/>
  <c r="D762" i="2"/>
  <c r="I762" i="2" s="1"/>
  <c r="C762" i="2"/>
  <c r="D761" i="2"/>
  <c r="I761" i="2" s="1"/>
  <c r="C761" i="2"/>
  <c r="D760" i="2"/>
  <c r="C760" i="2"/>
  <c r="D759" i="2"/>
  <c r="C759" i="2"/>
  <c r="D758" i="2"/>
  <c r="I758" i="2" s="1"/>
  <c r="C758" i="2"/>
  <c r="D757" i="2"/>
  <c r="I757" i="2" s="1"/>
  <c r="C757" i="2"/>
  <c r="D756" i="2"/>
  <c r="I756" i="2" s="1"/>
  <c r="C756" i="2"/>
  <c r="D755" i="2"/>
  <c r="I755" i="2" s="1"/>
  <c r="C755" i="2"/>
  <c r="D754" i="2"/>
  <c r="C754" i="2"/>
  <c r="D753" i="2"/>
  <c r="I753" i="2" s="1"/>
  <c r="C753" i="2"/>
  <c r="D752" i="2"/>
  <c r="I752" i="2" s="1"/>
  <c r="C752" i="2"/>
  <c r="D751" i="2"/>
  <c r="I751" i="2" s="1"/>
  <c r="C751" i="2"/>
  <c r="D750" i="2"/>
  <c r="C750" i="2"/>
  <c r="D749" i="2"/>
  <c r="C749" i="2"/>
  <c r="D748" i="2"/>
  <c r="I748" i="2" s="1"/>
  <c r="C748" i="2"/>
  <c r="D747" i="2"/>
  <c r="I747" i="2" s="1"/>
  <c r="C747" i="2"/>
  <c r="D746" i="2"/>
  <c r="I746" i="2" s="1"/>
  <c r="C746" i="2"/>
  <c r="D745" i="2"/>
  <c r="I745" i="2" s="1"/>
  <c r="C745" i="2"/>
  <c r="D744" i="2"/>
  <c r="C744" i="2"/>
  <c r="D743" i="2"/>
  <c r="C743" i="2"/>
  <c r="D742" i="2"/>
  <c r="I742" i="2" s="1"/>
  <c r="C742" i="2"/>
  <c r="D741" i="2"/>
  <c r="I741" i="2" s="1"/>
  <c r="C741" i="2"/>
  <c r="D740" i="2"/>
  <c r="C740" i="2"/>
  <c r="D739" i="2"/>
  <c r="I739" i="2" s="1"/>
  <c r="C739" i="2"/>
  <c r="D738" i="2"/>
  <c r="I738" i="2" s="1"/>
  <c r="C738" i="2"/>
  <c r="D737" i="2"/>
  <c r="I737" i="2" s="1"/>
  <c r="C737" i="2"/>
  <c r="D736" i="2"/>
  <c r="C736" i="2"/>
  <c r="D735" i="2"/>
  <c r="I735" i="2" s="1"/>
  <c r="C735" i="2"/>
  <c r="D734" i="2"/>
  <c r="I734" i="2" s="1"/>
  <c r="C734" i="2"/>
  <c r="D733" i="2"/>
  <c r="C733" i="2"/>
  <c r="D732" i="2"/>
  <c r="C732" i="2"/>
  <c r="D731" i="2"/>
  <c r="C731" i="2"/>
  <c r="D730" i="2"/>
  <c r="I730" i="2" s="1"/>
  <c r="C730" i="2"/>
  <c r="D729" i="2"/>
  <c r="C729" i="2"/>
  <c r="D728" i="2"/>
  <c r="C728" i="2"/>
  <c r="D727" i="2"/>
  <c r="C727" i="2"/>
  <c r="D726" i="2"/>
  <c r="I726" i="2" s="1"/>
  <c r="C726" i="2"/>
  <c r="D725" i="2"/>
  <c r="I725" i="2" s="1"/>
  <c r="C725" i="2"/>
  <c r="D724" i="2"/>
  <c r="C724" i="2"/>
  <c r="D723" i="2"/>
  <c r="I723" i="2" s="1"/>
  <c r="C723" i="2"/>
  <c r="D722" i="2"/>
  <c r="I722" i="2" s="1"/>
  <c r="C722" i="2"/>
  <c r="D721" i="2"/>
  <c r="I721" i="2" s="1"/>
  <c r="C721" i="2"/>
  <c r="D720" i="2"/>
  <c r="C720" i="2"/>
  <c r="D719" i="2"/>
  <c r="I719" i="2" s="1"/>
  <c r="C719" i="2"/>
  <c r="D718" i="2"/>
  <c r="I718" i="2" s="1"/>
  <c r="C718" i="2"/>
  <c r="D717" i="2"/>
  <c r="C717" i="2"/>
  <c r="D716" i="2"/>
  <c r="I716" i="2" s="1"/>
  <c r="C716" i="2"/>
  <c r="D715" i="2"/>
  <c r="C715" i="2"/>
  <c r="D714" i="2"/>
  <c r="I714" i="2" s="1"/>
  <c r="C714" i="2"/>
  <c r="D713" i="2"/>
  <c r="I713" i="2" s="1"/>
  <c r="C713" i="2"/>
  <c r="D712" i="2"/>
  <c r="I712" i="2" s="1"/>
  <c r="C712" i="2"/>
  <c r="D711" i="2"/>
  <c r="C711" i="2"/>
  <c r="D710" i="2"/>
  <c r="I710" i="2" s="1"/>
  <c r="C710" i="2"/>
  <c r="D709" i="2"/>
  <c r="I709" i="2" s="1"/>
  <c r="C709" i="2"/>
  <c r="D708" i="2"/>
  <c r="C708" i="2"/>
  <c r="D707" i="2"/>
  <c r="I707" i="2" s="1"/>
  <c r="C707" i="2"/>
  <c r="D706" i="2"/>
  <c r="I706" i="2" s="1"/>
  <c r="C706" i="2"/>
  <c r="D705" i="2"/>
  <c r="I705" i="2" s="1"/>
  <c r="C705" i="2"/>
  <c r="D704" i="2"/>
  <c r="I704" i="2" s="1"/>
  <c r="C704" i="2"/>
  <c r="D703" i="2"/>
  <c r="I703" i="2" s="1"/>
  <c r="C703" i="2"/>
  <c r="D702" i="2"/>
  <c r="I702" i="2" s="1"/>
  <c r="C702" i="2"/>
  <c r="D701" i="2"/>
  <c r="I701" i="2" s="1"/>
  <c r="C701" i="2"/>
  <c r="D700" i="2"/>
  <c r="I700" i="2" s="1"/>
  <c r="C700" i="2"/>
  <c r="D699" i="2"/>
  <c r="C699" i="2"/>
  <c r="D698" i="2"/>
  <c r="I698" i="2" s="1"/>
  <c r="C698" i="2"/>
  <c r="D697" i="2"/>
  <c r="I697" i="2" s="1"/>
  <c r="C697" i="2"/>
  <c r="D696" i="2"/>
  <c r="I696" i="2" s="1"/>
  <c r="C696" i="2"/>
  <c r="D695" i="2"/>
  <c r="I695" i="2" s="1"/>
  <c r="C695" i="2"/>
  <c r="D694" i="2"/>
  <c r="I694" i="2" s="1"/>
  <c r="C694" i="2"/>
  <c r="D693" i="2"/>
  <c r="C693" i="2"/>
  <c r="D692" i="2"/>
  <c r="I692" i="2" s="1"/>
  <c r="C692" i="2"/>
  <c r="D691" i="2"/>
  <c r="C691" i="2"/>
  <c r="D690" i="2"/>
  <c r="I690" i="2" s="1"/>
  <c r="C690" i="2"/>
  <c r="D689" i="2"/>
  <c r="I689" i="2" s="1"/>
  <c r="C689" i="2"/>
  <c r="D688" i="2"/>
  <c r="I688" i="2" s="1"/>
  <c r="C688" i="2"/>
  <c r="D687" i="2"/>
  <c r="I687" i="2" s="1"/>
  <c r="C687" i="2"/>
  <c r="D686" i="2"/>
  <c r="I686" i="2" s="1"/>
  <c r="C686" i="2"/>
  <c r="D685" i="2"/>
  <c r="I685" i="2" s="1"/>
  <c r="C685" i="2"/>
  <c r="D684" i="2"/>
  <c r="C684" i="2"/>
  <c r="D683" i="2"/>
  <c r="I683" i="2" s="1"/>
  <c r="C683" i="2"/>
  <c r="D682" i="2"/>
  <c r="I682" i="2" s="1"/>
  <c r="C682" i="2"/>
  <c r="D681" i="2"/>
  <c r="I681" i="2" s="1"/>
  <c r="C681" i="2"/>
  <c r="D680" i="2"/>
  <c r="I680" i="2" s="1"/>
  <c r="C680" i="2"/>
  <c r="D679" i="2"/>
  <c r="C679" i="2"/>
  <c r="D678" i="2"/>
  <c r="C678" i="2"/>
  <c r="D677" i="2"/>
  <c r="I677" i="2" s="1"/>
  <c r="C677" i="2"/>
  <c r="D676" i="2"/>
  <c r="C676" i="2"/>
  <c r="D675" i="2"/>
  <c r="C675" i="2"/>
  <c r="D674" i="2"/>
  <c r="I674" i="2" s="1"/>
  <c r="C674" i="2"/>
  <c r="D673" i="2"/>
  <c r="I673" i="2" s="1"/>
  <c r="C673" i="2"/>
  <c r="D672" i="2"/>
  <c r="C672" i="2"/>
  <c r="D671" i="2"/>
  <c r="I671" i="2" s="1"/>
  <c r="C671" i="2"/>
  <c r="D670" i="2"/>
  <c r="I670" i="2" s="1"/>
  <c r="C670" i="2"/>
  <c r="D669" i="2"/>
  <c r="I669" i="2" s="1"/>
  <c r="C669" i="2"/>
  <c r="D668" i="2"/>
  <c r="C668" i="2"/>
  <c r="D667" i="2"/>
  <c r="C667" i="2"/>
  <c r="D666" i="2"/>
  <c r="I666" i="2" s="1"/>
  <c r="C666" i="2"/>
  <c r="D665" i="2"/>
  <c r="I665" i="2" s="1"/>
  <c r="C665" i="2"/>
  <c r="D664" i="2"/>
  <c r="I664" i="2" s="1"/>
  <c r="C664" i="2"/>
  <c r="D663" i="2"/>
  <c r="I663" i="2" s="1"/>
  <c r="C663" i="2"/>
  <c r="D662" i="2"/>
  <c r="I662" i="2" s="1"/>
  <c r="C662" i="2"/>
  <c r="D661" i="2"/>
  <c r="C661" i="2"/>
  <c r="D660" i="2"/>
  <c r="C660" i="2"/>
  <c r="D659" i="2"/>
  <c r="C659" i="2"/>
  <c r="D658" i="2"/>
  <c r="I658" i="2" s="1"/>
  <c r="C658" i="2"/>
  <c r="D657" i="2"/>
  <c r="I657" i="2" s="1"/>
  <c r="C657" i="2"/>
  <c r="D656" i="2"/>
  <c r="I656" i="2" s="1"/>
  <c r="C656" i="2"/>
  <c r="D655" i="2"/>
  <c r="I655" i="2" s="1"/>
  <c r="C655" i="2"/>
  <c r="D654" i="2"/>
  <c r="I654" i="2" s="1"/>
  <c r="C654" i="2"/>
  <c r="D653" i="2"/>
  <c r="I653" i="2" s="1"/>
  <c r="C653" i="2"/>
  <c r="D652" i="2"/>
  <c r="C652" i="2"/>
  <c r="D651" i="2"/>
  <c r="C651" i="2"/>
  <c r="D650" i="2"/>
  <c r="I650" i="2" s="1"/>
  <c r="C650" i="2"/>
  <c r="D649" i="2"/>
  <c r="I649" i="2" s="1"/>
  <c r="C649" i="2"/>
  <c r="D648" i="2"/>
  <c r="C648" i="2"/>
  <c r="D647" i="2"/>
  <c r="C647" i="2"/>
  <c r="D646" i="2"/>
  <c r="C646" i="2"/>
  <c r="D645" i="2"/>
  <c r="I645" i="2" s="1"/>
  <c r="C645" i="2"/>
  <c r="D644" i="2"/>
  <c r="C644" i="2"/>
  <c r="D643" i="2"/>
  <c r="C643" i="2"/>
  <c r="D642" i="2"/>
  <c r="I642" i="2" s="1"/>
  <c r="C642" i="2"/>
  <c r="D641" i="2"/>
  <c r="I641" i="2" s="1"/>
  <c r="C641" i="2"/>
  <c r="D640" i="2"/>
  <c r="C640" i="2"/>
  <c r="D639" i="2"/>
  <c r="I639" i="2" s="1"/>
  <c r="C639" i="2"/>
  <c r="D638" i="2"/>
  <c r="I638" i="2" s="1"/>
  <c r="C638" i="2"/>
  <c r="D637" i="2"/>
  <c r="I637" i="2" s="1"/>
  <c r="C637" i="2"/>
  <c r="D636" i="2"/>
  <c r="C636" i="2"/>
  <c r="D635" i="2"/>
  <c r="C635" i="2"/>
  <c r="D634" i="2"/>
  <c r="I634" i="2" s="1"/>
  <c r="C634" i="2"/>
  <c r="D633" i="2"/>
  <c r="I633" i="2" s="1"/>
  <c r="C633" i="2"/>
  <c r="D632" i="2"/>
  <c r="I632" i="2" s="1"/>
  <c r="C632" i="2"/>
  <c r="D631" i="2"/>
  <c r="I631" i="2" s="1"/>
  <c r="C631" i="2"/>
  <c r="D630" i="2"/>
  <c r="I630" i="2" s="1"/>
  <c r="C630" i="2"/>
  <c r="D629" i="2"/>
  <c r="C629" i="2"/>
  <c r="D628" i="2"/>
  <c r="C628" i="2"/>
  <c r="D627" i="2"/>
  <c r="C627" i="2"/>
  <c r="D626" i="2"/>
  <c r="I626" i="2" s="1"/>
  <c r="C626" i="2"/>
  <c r="D625" i="2"/>
  <c r="I625" i="2" s="1"/>
  <c r="C625" i="2"/>
  <c r="D624" i="2"/>
  <c r="I624" i="2" s="1"/>
  <c r="C624" i="2"/>
  <c r="D623" i="2"/>
  <c r="I623" i="2" s="1"/>
  <c r="C623" i="2"/>
  <c r="D622" i="2"/>
  <c r="I622" i="2" s="1"/>
  <c r="C622" i="2"/>
  <c r="D621" i="2"/>
  <c r="I621" i="2" s="1"/>
  <c r="C621" i="2"/>
  <c r="D620" i="2"/>
  <c r="I620" i="2" s="1"/>
  <c r="C620" i="2"/>
  <c r="D619" i="2"/>
  <c r="C619" i="2"/>
  <c r="D618" i="2"/>
  <c r="C618" i="2"/>
  <c r="D617" i="2"/>
  <c r="C617" i="2"/>
  <c r="D616" i="2"/>
  <c r="C616" i="2"/>
  <c r="D615" i="2"/>
  <c r="C615" i="2"/>
  <c r="D614" i="2"/>
  <c r="I614" i="2" s="1"/>
  <c r="C614" i="2"/>
  <c r="D613" i="2"/>
  <c r="I613" i="2" s="1"/>
  <c r="C613" i="2"/>
  <c r="D612" i="2"/>
  <c r="I612" i="2" s="1"/>
  <c r="C612" i="2"/>
  <c r="D611" i="2"/>
  <c r="C611" i="2"/>
  <c r="D610" i="2"/>
  <c r="I610" i="2" s="1"/>
  <c r="C610" i="2"/>
  <c r="D609" i="2"/>
  <c r="I609" i="2" s="1"/>
  <c r="C609" i="2"/>
  <c r="D608" i="2"/>
  <c r="I608" i="2" s="1"/>
  <c r="C608" i="2"/>
  <c r="D607" i="2"/>
  <c r="I607" i="2" s="1"/>
  <c r="C607" i="2"/>
  <c r="D606" i="2"/>
  <c r="I606" i="2" s="1"/>
  <c r="C606" i="2"/>
  <c r="D605" i="2"/>
  <c r="I605" i="2" s="1"/>
  <c r="C605" i="2"/>
  <c r="D604" i="2"/>
  <c r="C604" i="2"/>
  <c r="D603" i="2"/>
  <c r="I603" i="2" s="1"/>
  <c r="C603" i="2"/>
  <c r="D602" i="2"/>
  <c r="I602" i="2" s="1"/>
  <c r="C602" i="2"/>
  <c r="D601" i="2"/>
  <c r="C601" i="2"/>
  <c r="D600" i="2"/>
  <c r="C600" i="2"/>
  <c r="D599" i="2"/>
  <c r="C599" i="2"/>
  <c r="D598" i="2"/>
  <c r="I598" i="2" s="1"/>
  <c r="C598" i="2"/>
  <c r="D597" i="2"/>
  <c r="I597" i="2" s="1"/>
  <c r="C597" i="2"/>
  <c r="D596" i="2"/>
  <c r="C596" i="2"/>
  <c r="D595" i="2"/>
  <c r="I595" i="2" s="1"/>
  <c r="C595" i="2"/>
  <c r="D594" i="2"/>
  <c r="I594" i="2" s="1"/>
  <c r="C594" i="2"/>
  <c r="D593" i="2"/>
  <c r="I593" i="2" s="1"/>
  <c r="C593" i="2"/>
  <c r="D592" i="2"/>
  <c r="I592" i="2" s="1"/>
  <c r="C592" i="2"/>
  <c r="D591" i="2"/>
  <c r="C591" i="2"/>
  <c r="D590" i="2"/>
  <c r="C590" i="2"/>
  <c r="D589" i="2"/>
  <c r="I589" i="2" s="1"/>
  <c r="C589" i="2"/>
  <c r="D588" i="2"/>
  <c r="C588" i="2"/>
  <c r="D587" i="2"/>
  <c r="I587" i="2" s="1"/>
  <c r="C587" i="2"/>
  <c r="D586" i="2"/>
  <c r="I586" i="2" s="1"/>
  <c r="C586" i="2"/>
  <c r="D585" i="2"/>
  <c r="I585" i="2" s="1"/>
  <c r="C585" i="2"/>
  <c r="D584" i="2"/>
  <c r="C584" i="2"/>
  <c r="D583" i="2"/>
  <c r="C583" i="2"/>
  <c r="D582" i="2"/>
  <c r="I582" i="2" s="1"/>
  <c r="C582" i="2"/>
  <c r="D581" i="2"/>
  <c r="I581" i="2" s="1"/>
  <c r="C581" i="2"/>
  <c r="D580" i="2"/>
  <c r="I580" i="2" s="1"/>
  <c r="C580" i="2"/>
  <c r="D579" i="2"/>
  <c r="I579" i="2" s="1"/>
  <c r="C579" i="2"/>
  <c r="D578" i="2"/>
  <c r="I578" i="2" s="1"/>
  <c r="C578" i="2"/>
  <c r="D577" i="2"/>
  <c r="I577" i="2" s="1"/>
  <c r="C577" i="2"/>
  <c r="D576" i="2"/>
  <c r="I576" i="2" s="1"/>
  <c r="C576" i="2"/>
  <c r="D575" i="2"/>
  <c r="I575" i="2" s="1"/>
  <c r="C575" i="2"/>
  <c r="D574" i="2"/>
  <c r="C574" i="2"/>
  <c r="D573" i="2"/>
  <c r="C573" i="2"/>
  <c r="D572" i="2"/>
  <c r="C572" i="2"/>
  <c r="D571" i="2"/>
  <c r="C571" i="2"/>
  <c r="D570" i="2"/>
  <c r="I570" i="2" s="1"/>
  <c r="C570" i="2"/>
  <c r="D569" i="2"/>
  <c r="I569" i="2" s="1"/>
  <c r="C569" i="2"/>
  <c r="D568" i="2"/>
  <c r="C568" i="2"/>
  <c r="D567" i="2"/>
  <c r="C567" i="2"/>
  <c r="D566" i="2"/>
  <c r="I566" i="2" s="1"/>
  <c r="C566" i="2"/>
  <c r="D565" i="2"/>
  <c r="I565" i="2" s="1"/>
  <c r="C565" i="2"/>
  <c r="D564" i="2"/>
  <c r="I564" i="2" s="1"/>
  <c r="C564" i="2"/>
  <c r="D563" i="2"/>
  <c r="I563" i="2" s="1"/>
  <c r="C563" i="2"/>
  <c r="D562" i="2"/>
  <c r="I562" i="2" s="1"/>
  <c r="C562" i="2"/>
  <c r="D561" i="2"/>
  <c r="I561" i="2" s="1"/>
  <c r="C561" i="2"/>
  <c r="D560" i="2"/>
  <c r="C560" i="2"/>
  <c r="D559" i="2"/>
  <c r="C559" i="2"/>
  <c r="D558" i="2"/>
  <c r="I558" i="2" s="1"/>
  <c r="C558" i="2"/>
  <c r="D557" i="2"/>
  <c r="I557" i="2" s="1"/>
  <c r="C557" i="2"/>
  <c r="D556" i="2"/>
  <c r="I556" i="2" s="1"/>
  <c r="C556" i="2"/>
  <c r="D555" i="2"/>
  <c r="I555" i="2" s="1"/>
  <c r="C555" i="2"/>
  <c r="D554" i="2"/>
  <c r="C554" i="2"/>
  <c r="D553" i="2"/>
  <c r="I553" i="2" s="1"/>
  <c r="C553" i="2"/>
  <c r="D552" i="2"/>
  <c r="C552" i="2"/>
  <c r="D551" i="2"/>
  <c r="C551" i="2"/>
  <c r="D550" i="2"/>
  <c r="I550" i="2" s="1"/>
  <c r="C550" i="2"/>
  <c r="D549" i="2"/>
  <c r="I549" i="2" s="1"/>
  <c r="C549" i="2"/>
  <c r="D548" i="2"/>
  <c r="C548" i="2"/>
  <c r="D547" i="2"/>
  <c r="I547" i="2" s="1"/>
  <c r="C547" i="2"/>
  <c r="D546" i="2"/>
  <c r="I546" i="2" s="1"/>
  <c r="C546" i="2"/>
  <c r="D545" i="2"/>
  <c r="I545" i="2" s="1"/>
  <c r="C545" i="2"/>
  <c r="D544" i="2"/>
  <c r="C544" i="2"/>
  <c r="D543" i="2"/>
  <c r="C543" i="2"/>
  <c r="D542" i="2"/>
  <c r="I542" i="2" s="1"/>
  <c r="C542" i="2"/>
  <c r="D541" i="2"/>
  <c r="I541" i="2" s="1"/>
  <c r="C541" i="2"/>
  <c r="D540" i="2"/>
  <c r="I540" i="2" s="1"/>
  <c r="C540" i="2"/>
  <c r="D539" i="2"/>
  <c r="I539" i="2" s="1"/>
  <c r="C539" i="2"/>
  <c r="D538" i="2"/>
  <c r="I538" i="2" s="1"/>
  <c r="C538" i="2"/>
  <c r="D537" i="2"/>
  <c r="I537" i="2" s="1"/>
  <c r="C537" i="2"/>
  <c r="D536" i="2"/>
  <c r="C536" i="2"/>
  <c r="D535" i="2"/>
  <c r="I535" i="2" s="1"/>
  <c r="C535" i="2"/>
  <c r="D534" i="2"/>
  <c r="I534" i="2" s="1"/>
  <c r="C534" i="2"/>
  <c r="D533" i="2"/>
  <c r="I533" i="2" s="1"/>
  <c r="C533" i="2"/>
  <c r="D532" i="2"/>
  <c r="I532" i="2" s="1"/>
  <c r="C532" i="2"/>
  <c r="D531" i="2"/>
  <c r="I531" i="2" s="1"/>
  <c r="C531" i="2"/>
  <c r="D530" i="2"/>
  <c r="I530" i="2" s="1"/>
  <c r="C530" i="2"/>
  <c r="D529" i="2"/>
  <c r="I529" i="2" s="1"/>
  <c r="C529" i="2"/>
  <c r="D528" i="2"/>
  <c r="I528" i="2" s="1"/>
  <c r="C528" i="2"/>
  <c r="D527" i="2"/>
  <c r="I527" i="2" s="1"/>
  <c r="C527" i="2"/>
  <c r="D526" i="2"/>
  <c r="I526" i="2" s="1"/>
  <c r="C526" i="2"/>
  <c r="D525" i="2"/>
  <c r="I525" i="2" s="1"/>
  <c r="C525" i="2"/>
  <c r="D524" i="2"/>
  <c r="C524" i="2"/>
  <c r="D523" i="2"/>
  <c r="I523" i="2" s="1"/>
  <c r="C523" i="2"/>
  <c r="D522" i="2"/>
  <c r="I522" i="2" s="1"/>
  <c r="C522" i="2"/>
  <c r="D521" i="2"/>
  <c r="I521" i="2" s="1"/>
  <c r="C521" i="2"/>
  <c r="D520" i="2"/>
  <c r="I520" i="2" s="1"/>
  <c r="C520" i="2"/>
  <c r="D519" i="2"/>
  <c r="I519" i="2" s="1"/>
  <c r="C519" i="2"/>
  <c r="D518" i="2"/>
  <c r="I518" i="2" s="1"/>
  <c r="C518" i="2"/>
  <c r="D517" i="2"/>
  <c r="I517" i="2" s="1"/>
  <c r="C517" i="2"/>
  <c r="D516" i="2"/>
  <c r="C516" i="2"/>
  <c r="D515" i="2"/>
  <c r="C515" i="2"/>
  <c r="D514" i="2"/>
  <c r="I514" i="2" s="1"/>
  <c r="C514" i="2"/>
  <c r="D513" i="2"/>
  <c r="I513" i="2" s="1"/>
  <c r="C513" i="2"/>
  <c r="D512" i="2"/>
  <c r="C512" i="2"/>
  <c r="D511" i="2"/>
  <c r="I511" i="2" s="1"/>
  <c r="C511" i="2"/>
  <c r="D510" i="2"/>
  <c r="I510" i="2" s="1"/>
  <c r="C510" i="2"/>
  <c r="D509" i="2"/>
  <c r="I509" i="2" s="1"/>
  <c r="C509" i="2"/>
  <c r="D508" i="2"/>
  <c r="C508" i="2"/>
  <c r="D507" i="2"/>
  <c r="I507" i="2" s="1"/>
  <c r="C507" i="2"/>
  <c r="D506" i="2"/>
  <c r="C506" i="2"/>
  <c r="D505" i="2"/>
  <c r="I505" i="2" s="1"/>
  <c r="C505" i="2"/>
  <c r="D504" i="2"/>
  <c r="I504" i="2" s="1"/>
  <c r="C504" i="2"/>
  <c r="D503" i="2"/>
  <c r="I503" i="2" s="1"/>
  <c r="C503" i="2"/>
  <c r="D502" i="2"/>
  <c r="I502" i="2" s="1"/>
  <c r="C502" i="2"/>
  <c r="D501" i="2"/>
  <c r="C501" i="2"/>
  <c r="D500" i="2"/>
  <c r="I500" i="2" s="1"/>
  <c r="C500" i="2"/>
  <c r="D499" i="2"/>
  <c r="I499" i="2" s="1"/>
  <c r="C499" i="2"/>
  <c r="D498" i="2"/>
  <c r="C498" i="2"/>
  <c r="D497" i="2"/>
  <c r="I497" i="2" s="1"/>
  <c r="C497" i="2"/>
  <c r="D496" i="2"/>
  <c r="I496" i="2" s="1"/>
  <c r="C496" i="2"/>
  <c r="D495" i="2"/>
  <c r="I495" i="2" s="1"/>
  <c r="C495" i="2"/>
  <c r="D494" i="2"/>
  <c r="C494" i="2"/>
  <c r="D493" i="2"/>
  <c r="C493" i="2"/>
  <c r="D492" i="2"/>
  <c r="C492" i="2"/>
  <c r="D491" i="2"/>
  <c r="I491" i="2" s="1"/>
  <c r="C491" i="2"/>
  <c r="D490" i="2"/>
  <c r="I490" i="2" s="1"/>
  <c r="C490" i="2"/>
  <c r="D489" i="2"/>
  <c r="C489" i="2"/>
  <c r="D488" i="2"/>
  <c r="C488" i="2"/>
  <c r="D487" i="2"/>
  <c r="C487" i="2"/>
  <c r="D486" i="2"/>
  <c r="I486" i="2" s="1"/>
  <c r="C486" i="2"/>
  <c r="D485" i="2"/>
  <c r="C485" i="2"/>
  <c r="D484" i="2"/>
  <c r="I484" i="2" s="1"/>
  <c r="C484" i="2"/>
  <c r="D483" i="2"/>
  <c r="I483" i="2" s="1"/>
  <c r="C483" i="2"/>
  <c r="D482" i="2"/>
  <c r="I482" i="2" s="1"/>
  <c r="C482" i="2"/>
  <c r="D481" i="2"/>
  <c r="I481" i="2" s="1"/>
  <c r="C481" i="2"/>
  <c r="D480" i="2"/>
  <c r="C480" i="2"/>
  <c r="D479" i="2"/>
  <c r="I479" i="2" s="1"/>
  <c r="C479" i="2"/>
  <c r="D478" i="2"/>
  <c r="C478" i="2"/>
  <c r="D477" i="2"/>
  <c r="I477" i="2" s="1"/>
  <c r="C477" i="2"/>
  <c r="D476" i="2"/>
  <c r="I476" i="2" s="1"/>
  <c r="C476" i="2"/>
  <c r="D475" i="2"/>
  <c r="I475" i="2" s="1"/>
  <c r="C475" i="2"/>
  <c r="D474" i="2"/>
  <c r="C474" i="2"/>
  <c r="D473" i="2"/>
  <c r="I473" i="2" s="1"/>
  <c r="C473" i="2"/>
  <c r="D472" i="2"/>
  <c r="C472" i="2"/>
  <c r="D471" i="2"/>
  <c r="I471" i="2" s="1"/>
  <c r="C471" i="2"/>
  <c r="D470" i="2"/>
  <c r="I470" i="2" s="1"/>
  <c r="C470" i="2"/>
  <c r="D469" i="2"/>
  <c r="C469" i="2"/>
  <c r="D468" i="2"/>
  <c r="C468" i="2"/>
  <c r="D467" i="2"/>
  <c r="C467" i="2"/>
  <c r="D466" i="2"/>
  <c r="I466" i="2" s="1"/>
  <c r="C466" i="2"/>
  <c r="D465" i="2"/>
  <c r="I465" i="2" s="1"/>
  <c r="C465" i="2"/>
  <c r="D464" i="2"/>
  <c r="I464" i="2" s="1"/>
  <c r="C464" i="2"/>
  <c r="D463" i="2"/>
  <c r="I463" i="2" s="1"/>
  <c r="C463" i="2"/>
  <c r="D462" i="2"/>
  <c r="I462" i="2" s="1"/>
  <c r="C462" i="2"/>
  <c r="D461" i="2"/>
  <c r="C461" i="2"/>
  <c r="D460" i="2"/>
  <c r="C460" i="2"/>
  <c r="D459" i="2"/>
  <c r="C459" i="2"/>
  <c r="D458" i="2"/>
  <c r="C458" i="2"/>
  <c r="D457" i="2"/>
  <c r="C457" i="2"/>
  <c r="D456" i="2"/>
  <c r="C456" i="2"/>
  <c r="D455" i="2"/>
  <c r="C455" i="2"/>
  <c r="D454" i="2"/>
  <c r="I454" i="2" s="1"/>
  <c r="C454" i="2"/>
  <c r="D453" i="2"/>
  <c r="I453" i="2" s="1"/>
  <c r="C453" i="2"/>
  <c r="D452" i="2"/>
  <c r="I452" i="2" s="1"/>
  <c r="C452" i="2"/>
  <c r="D451" i="2"/>
  <c r="C451" i="2"/>
  <c r="D450" i="2"/>
  <c r="I450" i="2" s="1"/>
  <c r="C450" i="2"/>
  <c r="D449" i="2"/>
  <c r="I449" i="2" s="1"/>
  <c r="C449" i="2"/>
  <c r="D448" i="2"/>
  <c r="C448" i="2"/>
  <c r="D447" i="2"/>
  <c r="I447" i="2" s="1"/>
  <c r="C447" i="2"/>
  <c r="D446" i="2"/>
  <c r="I446" i="2" s="1"/>
  <c r="C446" i="2"/>
  <c r="D445" i="2"/>
  <c r="I445" i="2" s="1"/>
  <c r="C445" i="2"/>
  <c r="D444" i="2"/>
  <c r="C444" i="2"/>
  <c r="D443" i="2"/>
  <c r="I443" i="2" s="1"/>
  <c r="C443" i="2"/>
  <c r="D442" i="2"/>
  <c r="C442" i="2"/>
  <c r="D441" i="2"/>
  <c r="C441" i="2"/>
  <c r="D440" i="2"/>
  <c r="I440" i="2" s="1"/>
  <c r="C440" i="2"/>
  <c r="D439" i="2"/>
  <c r="I439" i="2" s="1"/>
  <c r="C439" i="2"/>
  <c r="D438" i="2"/>
  <c r="I438" i="2" s="1"/>
  <c r="C438" i="2"/>
  <c r="D437" i="2"/>
  <c r="I437" i="2" s="1"/>
  <c r="C437" i="2"/>
  <c r="D436" i="2"/>
  <c r="I436" i="2" s="1"/>
  <c r="C436" i="2"/>
  <c r="D435" i="2"/>
  <c r="C435" i="2"/>
  <c r="D434" i="2"/>
  <c r="I434" i="2" s="1"/>
  <c r="C434" i="2"/>
  <c r="D433" i="2"/>
  <c r="I433" i="2" s="1"/>
  <c r="C433" i="2"/>
  <c r="D432" i="2"/>
  <c r="C432" i="2"/>
  <c r="D431" i="2"/>
  <c r="I431" i="2" s="1"/>
  <c r="C431" i="2"/>
  <c r="D430" i="2"/>
  <c r="C430" i="2"/>
  <c r="D429" i="2"/>
  <c r="I429" i="2" s="1"/>
  <c r="C429" i="2"/>
  <c r="D428" i="2"/>
  <c r="C428" i="2"/>
  <c r="D427" i="2"/>
  <c r="I427" i="2" s="1"/>
  <c r="C427" i="2"/>
  <c r="D426" i="2"/>
  <c r="C426" i="2"/>
  <c r="D425" i="2"/>
  <c r="C425" i="2"/>
  <c r="D424" i="2"/>
  <c r="I424" i="2" s="1"/>
  <c r="C424" i="2"/>
  <c r="D423" i="2"/>
  <c r="I423" i="2" s="1"/>
  <c r="C423" i="2"/>
  <c r="D422" i="2"/>
  <c r="I422" i="2" s="1"/>
  <c r="C422" i="2"/>
  <c r="D421" i="2"/>
  <c r="I421" i="2" s="1"/>
  <c r="C421" i="2"/>
  <c r="D420" i="2"/>
  <c r="C420" i="2"/>
  <c r="D419" i="2"/>
  <c r="C419" i="2"/>
  <c r="D418" i="2"/>
  <c r="I418" i="2" s="1"/>
  <c r="C418" i="2"/>
  <c r="D417" i="2"/>
  <c r="I417" i="2" s="1"/>
  <c r="C417" i="2"/>
  <c r="D416" i="2"/>
  <c r="C416" i="2"/>
  <c r="D415" i="2"/>
  <c r="I415" i="2" s="1"/>
  <c r="C415" i="2"/>
  <c r="D414" i="2"/>
  <c r="I414" i="2" s="1"/>
  <c r="C414" i="2"/>
  <c r="D413" i="2"/>
  <c r="I413" i="2" s="1"/>
  <c r="C413" i="2"/>
  <c r="D412" i="2"/>
  <c r="C412" i="2"/>
  <c r="D411" i="2"/>
  <c r="I411" i="2" s="1"/>
  <c r="C411" i="2"/>
  <c r="D410" i="2"/>
  <c r="I410" i="2" s="1"/>
  <c r="C410" i="2"/>
  <c r="D409" i="2"/>
  <c r="I409" i="2" s="1"/>
  <c r="C409" i="2"/>
  <c r="D408" i="2"/>
  <c r="C408" i="2"/>
  <c r="D407" i="2"/>
  <c r="C407" i="2"/>
  <c r="D406" i="2"/>
  <c r="I406" i="2" s="1"/>
  <c r="C406" i="2"/>
  <c r="D405" i="2"/>
  <c r="I405" i="2" s="1"/>
  <c r="C405" i="2"/>
  <c r="D404" i="2"/>
  <c r="C404" i="2"/>
  <c r="D403" i="2"/>
  <c r="I403" i="2" s="1"/>
  <c r="C403" i="2"/>
  <c r="D402" i="2"/>
  <c r="I402" i="2" s="1"/>
  <c r="C402" i="2"/>
  <c r="D401" i="2"/>
  <c r="I401" i="2" s="1"/>
  <c r="C401" i="2"/>
  <c r="D400" i="2"/>
  <c r="C400" i="2"/>
  <c r="D399" i="2"/>
  <c r="I399" i="2" s="1"/>
  <c r="C399" i="2"/>
  <c r="D398" i="2"/>
  <c r="C398" i="2"/>
  <c r="D397" i="2"/>
  <c r="I397" i="2" s="1"/>
  <c r="C397" i="2"/>
  <c r="D396" i="2"/>
  <c r="C396" i="2"/>
  <c r="D395" i="2"/>
  <c r="I395" i="2" s="1"/>
  <c r="C395" i="2"/>
  <c r="D394" i="2"/>
  <c r="I394" i="2" s="1"/>
  <c r="C394" i="2"/>
  <c r="D393" i="2"/>
  <c r="I393" i="2" s="1"/>
  <c r="C393" i="2"/>
  <c r="D392" i="2"/>
  <c r="I392" i="2" s="1"/>
  <c r="C392" i="2"/>
  <c r="D391" i="2"/>
  <c r="I391" i="2" s="1"/>
  <c r="C391" i="2"/>
  <c r="D390" i="2"/>
  <c r="I390" i="2" s="1"/>
  <c r="C390" i="2"/>
  <c r="D389" i="2"/>
  <c r="C389" i="2"/>
  <c r="D388" i="2"/>
  <c r="C388" i="2"/>
  <c r="D387" i="2"/>
  <c r="C387" i="2"/>
  <c r="D386" i="2"/>
  <c r="I386" i="2" s="1"/>
  <c r="C386" i="2"/>
  <c r="D385" i="2"/>
  <c r="I385" i="2" s="1"/>
  <c r="C385" i="2"/>
  <c r="D384" i="2"/>
  <c r="C384" i="2"/>
  <c r="D383" i="2"/>
  <c r="I383" i="2" s="1"/>
  <c r="C383" i="2"/>
  <c r="D382" i="2"/>
  <c r="I382" i="2" s="1"/>
  <c r="C382" i="2"/>
  <c r="D381" i="2"/>
  <c r="I381" i="2" s="1"/>
  <c r="C381" i="2"/>
  <c r="D380" i="2"/>
  <c r="C380" i="2"/>
  <c r="D379" i="2"/>
  <c r="I379" i="2" s="1"/>
  <c r="C379" i="2"/>
  <c r="D378" i="2"/>
  <c r="I378" i="2" s="1"/>
  <c r="C378" i="2"/>
  <c r="D377" i="2"/>
  <c r="I377" i="2" s="1"/>
  <c r="C377" i="2"/>
  <c r="D376" i="2"/>
  <c r="I376" i="2" s="1"/>
  <c r="C376" i="2"/>
  <c r="D375" i="2"/>
  <c r="I375" i="2" s="1"/>
  <c r="C375" i="2"/>
  <c r="D374" i="2"/>
  <c r="I374" i="2" s="1"/>
  <c r="C374" i="2"/>
  <c r="D373" i="2"/>
  <c r="C373" i="2"/>
  <c r="D372" i="2"/>
  <c r="C372" i="2"/>
  <c r="D371" i="2"/>
  <c r="C371" i="2"/>
  <c r="D370" i="2"/>
  <c r="I370" i="2" s="1"/>
  <c r="C370" i="2"/>
  <c r="D369" i="2"/>
  <c r="C369" i="2"/>
  <c r="D368" i="2"/>
  <c r="C368" i="2"/>
  <c r="D367" i="2"/>
  <c r="I367" i="2" s="1"/>
  <c r="C367" i="2"/>
  <c r="D366" i="2"/>
  <c r="I366" i="2" s="1"/>
  <c r="C366" i="2"/>
  <c r="D365" i="2"/>
  <c r="C365" i="2"/>
  <c r="D364" i="2"/>
  <c r="C364" i="2"/>
  <c r="D363" i="2"/>
  <c r="C363" i="2"/>
  <c r="D362" i="2"/>
  <c r="I362" i="2" s="1"/>
  <c r="C362" i="2"/>
  <c r="D361" i="2"/>
  <c r="I361" i="2" s="1"/>
  <c r="C361" i="2"/>
  <c r="D360" i="2"/>
  <c r="C360" i="2"/>
  <c r="D359" i="2"/>
  <c r="I359" i="2" s="1"/>
  <c r="C359" i="2"/>
  <c r="D358" i="2"/>
  <c r="I358" i="2" s="1"/>
  <c r="C358" i="2"/>
  <c r="D357" i="2"/>
  <c r="C357" i="2"/>
  <c r="D356" i="2"/>
  <c r="C356" i="2"/>
  <c r="D355" i="2"/>
  <c r="C355" i="2"/>
  <c r="D354" i="2"/>
  <c r="I354" i="2" s="1"/>
  <c r="C354" i="2"/>
  <c r="D353" i="2"/>
  <c r="I353" i="2" s="1"/>
  <c r="C353" i="2"/>
  <c r="D352" i="2"/>
  <c r="I352" i="2" s="1"/>
  <c r="C352" i="2"/>
  <c r="D351" i="2"/>
  <c r="C351" i="2"/>
  <c r="D350" i="2"/>
  <c r="I350" i="2" s="1"/>
  <c r="C350" i="2"/>
  <c r="D349" i="2"/>
  <c r="C349" i="2"/>
  <c r="D348" i="2"/>
  <c r="C348" i="2"/>
  <c r="D347" i="2"/>
  <c r="I347" i="2" s="1"/>
  <c r="C347" i="2"/>
  <c r="D346" i="2"/>
  <c r="I346" i="2" s="1"/>
  <c r="C346" i="2"/>
  <c r="D345" i="2"/>
  <c r="I345" i="2" s="1"/>
  <c r="C345" i="2"/>
  <c r="D344" i="2"/>
  <c r="I344" i="2" s="1"/>
  <c r="C344" i="2"/>
  <c r="D343" i="2"/>
  <c r="C343" i="2"/>
  <c r="D342" i="2"/>
  <c r="I342" i="2" s="1"/>
  <c r="C342" i="2"/>
  <c r="D341" i="2"/>
  <c r="C341" i="2"/>
  <c r="D340" i="2"/>
  <c r="C340" i="2"/>
  <c r="D339" i="2"/>
  <c r="C339" i="2"/>
  <c r="D338" i="2"/>
  <c r="I338" i="2" s="1"/>
  <c r="C338" i="2"/>
  <c r="D337" i="2"/>
  <c r="C337" i="2"/>
  <c r="D336" i="2"/>
  <c r="I336" i="2" s="1"/>
  <c r="C336" i="2"/>
  <c r="D335" i="2"/>
  <c r="I335" i="2" s="1"/>
  <c r="C335" i="2"/>
  <c r="D334" i="2"/>
  <c r="I334" i="2" s="1"/>
  <c r="C334" i="2"/>
  <c r="D333" i="2"/>
  <c r="C333" i="2"/>
  <c r="D332" i="2"/>
  <c r="C332" i="2"/>
  <c r="D331" i="2"/>
  <c r="C331" i="2"/>
  <c r="D330" i="2"/>
  <c r="I330" i="2" s="1"/>
  <c r="C330" i="2"/>
  <c r="D329" i="2"/>
  <c r="I329" i="2" s="1"/>
  <c r="C329" i="2"/>
  <c r="D328" i="2"/>
  <c r="C328" i="2"/>
  <c r="D327" i="2"/>
  <c r="C327" i="2"/>
  <c r="D326" i="2"/>
  <c r="I326" i="2" s="1"/>
  <c r="C326" i="2"/>
  <c r="D325" i="2"/>
  <c r="C325" i="2"/>
  <c r="D324" i="2"/>
  <c r="C324" i="2"/>
  <c r="D323" i="2"/>
  <c r="C323" i="2"/>
  <c r="D322" i="2"/>
  <c r="I322" i="2" s="1"/>
  <c r="C322" i="2"/>
  <c r="D321" i="2"/>
  <c r="I321" i="2" s="1"/>
  <c r="C321" i="2"/>
  <c r="D320" i="2"/>
  <c r="I320" i="2" s="1"/>
  <c r="C320" i="2"/>
  <c r="D319" i="2"/>
  <c r="C319" i="2"/>
  <c r="D318" i="2"/>
  <c r="I318" i="2" s="1"/>
  <c r="C318" i="2"/>
  <c r="D317" i="2"/>
  <c r="C317" i="2"/>
  <c r="D316" i="2"/>
  <c r="I316" i="2" s="1"/>
  <c r="C316" i="2"/>
  <c r="D315" i="2"/>
  <c r="C315" i="2"/>
  <c r="D314" i="2"/>
  <c r="I314" i="2" s="1"/>
  <c r="C314" i="2"/>
  <c r="D313" i="2"/>
  <c r="C313" i="2"/>
  <c r="D312" i="2"/>
  <c r="C312" i="2"/>
  <c r="D311" i="2"/>
  <c r="I311" i="2" s="1"/>
  <c r="C311" i="2"/>
  <c r="D310" i="2"/>
  <c r="I310" i="2" s="1"/>
  <c r="C310" i="2"/>
  <c r="D309" i="2"/>
  <c r="C309" i="2"/>
  <c r="D308" i="2"/>
  <c r="C308" i="2"/>
  <c r="D307" i="2"/>
  <c r="C307" i="2"/>
  <c r="D306" i="2"/>
  <c r="I306" i="2" s="1"/>
  <c r="C306" i="2"/>
  <c r="D305" i="2"/>
  <c r="C305" i="2"/>
  <c r="D304" i="2"/>
  <c r="I304" i="2" s="1"/>
  <c r="C304" i="2"/>
  <c r="D303" i="2"/>
  <c r="C303" i="2"/>
  <c r="D302" i="2"/>
  <c r="I302" i="2" s="1"/>
  <c r="C302" i="2"/>
  <c r="D301" i="2"/>
  <c r="C301" i="2"/>
  <c r="D300" i="2"/>
  <c r="C300" i="2"/>
  <c r="D299" i="2"/>
  <c r="C299" i="2"/>
  <c r="D298" i="2"/>
  <c r="I298" i="2" s="1"/>
  <c r="C298" i="2"/>
  <c r="D297" i="2"/>
  <c r="I297" i="2" s="1"/>
  <c r="C297" i="2"/>
  <c r="D296" i="2"/>
  <c r="C296" i="2"/>
  <c r="D295" i="2"/>
  <c r="C295" i="2"/>
  <c r="D294" i="2"/>
  <c r="I294" i="2" s="1"/>
  <c r="C294" i="2"/>
  <c r="D293" i="2"/>
  <c r="C293" i="2"/>
  <c r="D292" i="2"/>
  <c r="C292" i="2"/>
  <c r="D291" i="2"/>
  <c r="C291" i="2"/>
  <c r="D290" i="2"/>
  <c r="I290" i="2" s="1"/>
  <c r="C290" i="2"/>
  <c r="D289" i="2"/>
  <c r="I289" i="2" s="1"/>
  <c r="C289" i="2"/>
  <c r="D288" i="2"/>
  <c r="I288" i="2" s="1"/>
  <c r="C288" i="2"/>
  <c r="D287" i="2"/>
  <c r="C287" i="2"/>
  <c r="D286" i="2"/>
  <c r="I286" i="2" s="1"/>
  <c r="C286" i="2"/>
  <c r="D285" i="2"/>
  <c r="C285" i="2"/>
  <c r="D284" i="2"/>
  <c r="C284" i="2"/>
  <c r="D283" i="2"/>
  <c r="I283" i="2" s="1"/>
  <c r="C283" i="2"/>
  <c r="D282" i="2"/>
  <c r="I282" i="2" s="1"/>
  <c r="C282" i="2"/>
  <c r="D281" i="2"/>
  <c r="C281" i="2"/>
  <c r="D280" i="2"/>
  <c r="C280" i="2"/>
  <c r="D279" i="2"/>
  <c r="C279" i="2"/>
  <c r="D278" i="2"/>
  <c r="I278" i="2" s="1"/>
  <c r="C278" i="2"/>
  <c r="D277" i="2"/>
  <c r="C277" i="2"/>
  <c r="D276" i="2"/>
  <c r="I276" i="2" s="1"/>
  <c r="C276" i="2"/>
  <c r="D275" i="2"/>
  <c r="I275" i="2" s="1"/>
  <c r="C275" i="2"/>
  <c r="D274" i="2"/>
  <c r="I274" i="2" s="1"/>
  <c r="C274" i="2"/>
  <c r="D273" i="2"/>
  <c r="C273" i="2"/>
  <c r="D272" i="2"/>
  <c r="C272" i="2"/>
  <c r="D271" i="2"/>
  <c r="I271" i="2" s="1"/>
  <c r="C271" i="2"/>
  <c r="D270" i="2"/>
  <c r="I270" i="2" s="1"/>
  <c r="C270" i="2"/>
  <c r="D269" i="2"/>
  <c r="I269" i="2" s="1"/>
  <c r="C269" i="2"/>
  <c r="D268" i="2"/>
  <c r="C268" i="2"/>
  <c r="D267" i="2"/>
  <c r="C267" i="2"/>
  <c r="D266" i="2"/>
  <c r="I266" i="2" s="1"/>
  <c r="C266" i="2"/>
  <c r="D265" i="2"/>
  <c r="C265" i="2"/>
  <c r="D264" i="2"/>
  <c r="C264" i="2"/>
  <c r="D263" i="2"/>
  <c r="C263" i="2"/>
  <c r="D262" i="2"/>
  <c r="I262" i="2" s="1"/>
  <c r="C262" i="2"/>
  <c r="D261" i="2"/>
  <c r="I261" i="2" s="1"/>
  <c r="C261" i="2"/>
  <c r="D260" i="2"/>
  <c r="I260" i="2" s="1"/>
  <c r="C260" i="2"/>
  <c r="D259" i="2"/>
  <c r="I259" i="2" s="1"/>
  <c r="C259" i="2"/>
  <c r="D258" i="2"/>
  <c r="I258" i="2" s="1"/>
  <c r="C258" i="2"/>
  <c r="D257" i="2"/>
  <c r="C257" i="2"/>
  <c r="D256" i="2"/>
  <c r="C256" i="2"/>
  <c r="D255" i="2"/>
  <c r="C255" i="2"/>
  <c r="D254" i="2"/>
  <c r="I254" i="2" s="1"/>
  <c r="C254" i="2"/>
  <c r="D253" i="2"/>
  <c r="C253" i="2"/>
  <c r="D252" i="2"/>
  <c r="C252" i="2"/>
  <c r="D251" i="2"/>
  <c r="C251" i="2"/>
  <c r="D250" i="2"/>
  <c r="C250" i="2"/>
  <c r="D249" i="2"/>
  <c r="C249" i="2"/>
  <c r="D248" i="2"/>
  <c r="C248" i="2"/>
  <c r="D247" i="2"/>
  <c r="C247" i="2"/>
  <c r="D246" i="2"/>
  <c r="C246" i="2"/>
  <c r="D245" i="2"/>
  <c r="C245" i="2"/>
  <c r="D244" i="2"/>
  <c r="C244" i="2"/>
  <c r="D243" i="2"/>
  <c r="C243" i="2"/>
  <c r="D242" i="2"/>
  <c r="C242" i="2"/>
  <c r="D241" i="2"/>
  <c r="C241" i="2"/>
  <c r="D240" i="2"/>
  <c r="C240" i="2"/>
  <c r="D239" i="2"/>
  <c r="C239" i="2"/>
  <c r="D238" i="2"/>
  <c r="C238" i="2"/>
  <c r="D237" i="2"/>
  <c r="C237" i="2"/>
  <c r="D236" i="2"/>
  <c r="C236" i="2"/>
  <c r="D235" i="2"/>
  <c r="C235" i="2"/>
  <c r="D234" i="2"/>
  <c r="C234" i="2"/>
  <c r="D233" i="2"/>
  <c r="C233" i="2"/>
  <c r="D232" i="2"/>
  <c r="C232" i="2"/>
  <c r="D231" i="2"/>
  <c r="C231" i="2"/>
  <c r="D230" i="2"/>
  <c r="C230" i="2"/>
  <c r="D229" i="2"/>
  <c r="C229" i="2"/>
  <c r="D228" i="2"/>
  <c r="C228" i="2"/>
  <c r="D227" i="2"/>
  <c r="C227" i="2"/>
  <c r="D226" i="2"/>
  <c r="C226" i="2"/>
  <c r="D225" i="2"/>
  <c r="C225" i="2"/>
  <c r="D224" i="2"/>
  <c r="C224" i="2"/>
  <c r="D223" i="2"/>
  <c r="C223" i="2"/>
  <c r="D222" i="2"/>
  <c r="C222" i="2"/>
  <c r="D221" i="2"/>
  <c r="C221" i="2"/>
  <c r="D220" i="2"/>
  <c r="C220" i="2"/>
  <c r="D219" i="2"/>
  <c r="C219" i="2"/>
  <c r="D218" i="2"/>
  <c r="C218" i="2"/>
  <c r="D217" i="2"/>
  <c r="C217" i="2"/>
  <c r="D216" i="2"/>
  <c r="C216" i="2"/>
  <c r="D215" i="2"/>
  <c r="C215" i="2"/>
  <c r="D214" i="2"/>
  <c r="C214" i="2"/>
  <c r="D213" i="2"/>
  <c r="C213" i="2"/>
  <c r="D212" i="2"/>
  <c r="C212" i="2"/>
  <c r="D211" i="2"/>
  <c r="C211" i="2"/>
  <c r="D210" i="2"/>
  <c r="C210" i="2"/>
  <c r="D209" i="2"/>
  <c r="C209" i="2"/>
  <c r="D208" i="2"/>
  <c r="C208" i="2"/>
  <c r="D207" i="2"/>
  <c r="C207" i="2"/>
  <c r="D206" i="2"/>
  <c r="C206" i="2"/>
  <c r="D205" i="2"/>
  <c r="C205" i="2"/>
  <c r="D204" i="2"/>
  <c r="C204" i="2"/>
  <c r="D203" i="2"/>
  <c r="C203" i="2"/>
  <c r="D202" i="2"/>
  <c r="C202" i="2"/>
  <c r="D201" i="2"/>
  <c r="C201" i="2"/>
  <c r="D200" i="2"/>
  <c r="C200" i="2"/>
  <c r="D199" i="2"/>
  <c r="C199" i="2"/>
  <c r="D198" i="2"/>
  <c r="C198" i="2"/>
  <c r="D197" i="2"/>
  <c r="C197" i="2"/>
  <c r="D196" i="2"/>
  <c r="C196" i="2"/>
  <c r="D195" i="2"/>
  <c r="C195" i="2"/>
  <c r="D194" i="2"/>
  <c r="C194" i="2"/>
  <c r="D193" i="2"/>
  <c r="C193" i="2"/>
  <c r="D192" i="2"/>
  <c r="C192" i="2"/>
  <c r="D191" i="2"/>
  <c r="C191" i="2"/>
  <c r="D190" i="2"/>
  <c r="C190" i="2"/>
  <c r="D189" i="2"/>
  <c r="C189" i="2"/>
  <c r="D188" i="2"/>
  <c r="C188" i="2"/>
  <c r="D187" i="2"/>
  <c r="C187" i="2"/>
  <c r="D186" i="2"/>
  <c r="C186" i="2"/>
  <c r="D185" i="2"/>
  <c r="C185" i="2"/>
  <c r="D184" i="2"/>
  <c r="C184" i="2"/>
  <c r="D183" i="2"/>
  <c r="C183" i="2"/>
  <c r="D182" i="2"/>
  <c r="C182" i="2"/>
  <c r="D181" i="2"/>
  <c r="C181" i="2"/>
  <c r="D180" i="2"/>
  <c r="C180" i="2"/>
  <c r="D179" i="2"/>
  <c r="C179" i="2"/>
  <c r="D178" i="2"/>
  <c r="C178" i="2"/>
  <c r="D177" i="2"/>
  <c r="C177" i="2"/>
  <c r="D176" i="2"/>
  <c r="C176" i="2"/>
  <c r="D175" i="2"/>
  <c r="C175" i="2"/>
  <c r="D174" i="2"/>
  <c r="C174" i="2"/>
  <c r="D173" i="2"/>
  <c r="C173" i="2"/>
  <c r="D172" i="2"/>
  <c r="C172" i="2"/>
  <c r="D171" i="2"/>
  <c r="C171" i="2"/>
  <c r="D170" i="2"/>
  <c r="C170" i="2"/>
  <c r="D169" i="2"/>
  <c r="C169" i="2"/>
  <c r="D168" i="2"/>
  <c r="C168" i="2"/>
  <c r="D167" i="2"/>
  <c r="C167" i="2"/>
  <c r="D166" i="2"/>
  <c r="C166" i="2"/>
  <c r="D165" i="2"/>
  <c r="C165" i="2"/>
  <c r="D164" i="2"/>
  <c r="C164" i="2"/>
  <c r="D163" i="2"/>
  <c r="C163" i="2"/>
  <c r="D162" i="2"/>
  <c r="C162" i="2"/>
  <c r="D161" i="2"/>
  <c r="C161" i="2"/>
  <c r="D160" i="2"/>
  <c r="C160" i="2"/>
  <c r="D159" i="2"/>
  <c r="C159" i="2"/>
  <c r="D158" i="2"/>
  <c r="C158" i="2"/>
  <c r="D157" i="2"/>
  <c r="C157" i="2"/>
  <c r="D156" i="2"/>
  <c r="C156" i="2"/>
  <c r="D155" i="2"/>
  <c r="C155" i="2"/>
  <c r="D154" i="2"/>
  <c r="C154" i="2"/>
  <c r="D153" i="2"/>
  <c r="C153" i="2"/>
  <c r="D152" i="2"/>
  <c r="C152" i="2"/>
  <c r="D151" i="2"/>
  <c r="C151" i="2"/>
  <c r="D150" i="2"/>
  <c r="C150" i="2"/>
  <c r="D149" i="2"/>
  <c r="C149" i="2"/>
  <c r="D148" i="2"/>
  <c r="C148" i="2"/>
  <c r="D147" i="2"/>
  <c r="C147" i="2"/>
  <c r="D146" i="2"/>
  <c r="C146" i="2"/>
  <c r="D145" i="2"/>
  <c r="C145" i="2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F136" i="2" s="1"/>
  <c r="C136" i="2"/>
  <c r="D135" i="2"/>
  <c r="C135" i="2"/>
  <c r="D134" i="2"/>
  <c r="C134" i="2"/>
  <c r="D133" i="2"/>
  <c r="C133" i="2"/>
  <c r="D132" i="2"/>
  <c r="C132" i="2"/>
  <c r="D131" i="2"/>
  <c r="F131" i="2" s="1"/>
  <c r="C131" i="2"/>
  <c r="D130" i="2"/>
  <c r="C130" i="2"/>
  <c r="D129" i="2"/>
  <c r="C129" i="2"/>
  <c r="D128" i="2"/>
  <c r="C128" i="2"/>
  <c r="D127" i="2"/>
  <c r="F127" i="2" s="1"/>
  <c r="C127" i="2"/>
  <c r="D126" i="2"/>
  <c r="C126" i="2"/>
  <c r="D125" i="2"/>
  <c r="C125" i="2"/>
  <c r="D124" i="2"/>
  <c r="F124" i="2" s="1"/>
  <c r="C124" i="2"/>
  <c r="D123" i="2"/>
  <c r="C123" i="2"/>
  <c r="D122" i="2"/>
  <c r="C122" i="2"/>
  <c r="D121" i="2"/>
  <c r="C121" i="2"/>
  <c r="D120" i="2"/>
  <c r="F120" i="2" s="1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F103" i="2" s="1"/>
  <c r="C103" i="2"/>
  <c r="D102" i="2"/>
  <c r="C102" i="2"/>
  <c r="D101" i="2"/>
  <c r="C101" i="2"/>
  <c r="D100" i="2"/>
  <c r="C100" i="2"/>
  <c r="D99" i="2"/>
  <c r="F99" i="2" s="1"/>
  <c r="C99" i="2"/>
  <c r="D98" i="2"/>
  <c r="C98" i="2"/>
  <c r="D97" i="2"/>
  <c r="C97" i="2"/>
  <c r="D96" i="2"/>
  <c r="F96" i="2" s="1"/>
  <c r="C96" i="2"/>
  <c r="D95" i="2"/>
  <c r="F95" i="2" s="1"/>
  <c r="C95" i="2"/>
  <c r="D94" i="2"/>
  <c r="C94" i="2"/>
  <c r="D93" i="2"/>
  <c r="C93" i="2"/>
  <c r="D92" i="2"/>
  <c r="F92" i="2" s="1"/>
  <c r="C92" i="2"/>
  <c r="D91" i="2"/>
  <c r="F91" i="2" s="1"/>
  <c r="C91" i="2"/>
  <c r="D90" i="2"/>
  <c r="C90" i="2"/>
  <c r="D89" i="2"/>
  <c r="C89" i="2"/>
  <c r="D88" i="2"/>
  <c r="C88" i="2"/>
  <c r="D87" i="2"/>
  <c r="F87" i="2" s="1"/>
  <c r="C87" i="2"/>
  <c r="D86" i="2"/>
  <c r="C86" i="2"/>
  <c r="D85" i="2"/>
  <c r="C85" i="2"/>
  <c r="D84" i="2"/>
  <c r="F84" i="2" s="1"/>
  <c r="C84" i="2"/>
  <c r="D83" i="2"/>
  <c r="F83" i="2" s="1"/>
  <c r="C83" i="2"/>
  <c r="D82" i="2"/>
  <c r="C82" i="2"/>
  <c r="D81" i="2"/>
  <c r="C81" i="2"/>
  <c r="D80" i="2"/>
  <c r="F80" i="2" s="1"/>
  <c r="C80" i="2"/>
  <c r="D79" i="2"/>
  <c r="F79" i="2" s="1"/>
  <c r="C79" i="2"/>
  <c r="D78" i="2"/>
  <c r="C78" i="2"/>
  <c r="D77" i="2"/>
  <c r="C77" i="2"/>
  <c r="D76" i="2"/>
  <c r="F76" i="2" s="1"/>
  <c r="C76" i="2"/>
  <c r="D75" i="2"/>
  <c r="C75" i="2"/>
  <c r="D74" i="2"/>
  <c r="C74" i="2"/>
  <c r="D73" i="2"/>
  <c r="C73" i="2"/>
  <c r="D72" i="2"/>
  <c r="C72" i="2"/>
  <c r="D71" i="2"/>
  <c r="F71" i="2" s="1"/>
  <c r="C71" i="2"/>
  <c r="D70" i="2"/>
  <c r="C70" i="2"/>
  <c r="D69" i="2"/>
  <c r="C69" i="2"/>
  <c r="D68" i="2"/>
  <c r="F68" i="2" s="1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F59" i="2" s="1"/>
  <c r="C59" i="2"/>
  <c r="D58" i="2"/>
  <c r="C58" i="2"/>
  <c r="D57" i="2"/>
  <c r="C57" i="2"/>
  <c r="D56" i="2"/>
  <c r="C56" i="2"/>
  <c r="D55" i="2"/>
  <c r="F55" i="2" s="1"/>
  <c r="C55" i="2"/>
  <c r="D54" i="2"/>
  <c r="C54" i="2"/>
  <c r="D53" i="2"/>
  <c r="C53" i="2"/>
  <c r="D52" i="2"/>
  <c r="F52" i="2" s="1"/>
  <c r="C52" i="2"/>
  <c r="D51" i="2"/>
  <c r="C51" i="2"/>
  <c r="D50" i="2"/>
  <c r="C50" i="2"/>
  <c r="D49" i="2"/>
  <c r="C49" i="2"/>
  <c r="D48" i="2"/>
  <c r="F48" i="2" s="1"/>
  <c r="C48" i="2"/>
  <c r="D47" i="2"/>
  <c r="F47" i="2" s="1"/>
  <c r="C47" i="2"/>
  <c r="D46" i="2"/>
  <c r="C46" i="2"/>
  <c r="D45" i="2"/>
  <c r="C45" i="2"/>
  <c r="D44" i="2"/>
  <c r="F44" i="2" s="1"/>
  <c r="C44" i="2"/>
  <c r="D43" i="2"/>
  <c r="C43" i="2"/>
  <c r="D42" i="2"/>
  <c r="C42" i="2"/>
  <c r="D41" i="2"/>
  <c r="C41" i="2"/>
  <c r="D40" i="2"/>
  <c r="F40" i="2" s="1"/>
  <c r="C40" i="2"/>
  <c r="D39" i="2"/>
  <c r="C39" i="2"/>
  <c r="D38" i="2"/>
  <c r="C38" i="2"/>
  <c r="X20" i="2"/>
  <c r="X19" i="2"/>
  <c r="W20" i="2"/>
  <c r="W19" i="2"/>
  <c r="D37" i="2"/>
  <c r="P4" i="2"/>
  <c r="D34" i="2"/>
  <c r="D35" i="2"/>
  <c r="D36" i="2"/>
  <c r="C34" i="2"/>
  <c r="C35" i="2"/>
  <c r="C36" i="2"/>
  <c r="C37" i="2"/>
  <c r="I210" i="2" l="1"/>
  <c r="I214" i="2"/>
  <c r="I220" i="2"/>
  <c r="I234" i="2"/>
  <c r="I242" i="2"/>
  <c r="I227" i="2"/>
  <c r="I237" i="2"/>
  <c r="G548" i="2"/>
  <c r="I548" i="2"/>
  <c r="E574" i="2"/>
  <c r="I574" i="2"/>
  <c r="E646" i="2"/>
  <c r="I646" i="2"/>
  <c r="G676" i="2"/>
  <c r="I676" i="2"/>
  <c r="G684" i="2"/>
  <c r="I684" i="2"/>
  <c r="G724" i="2"/>
  <c r="I724" i="2"/>
  <c r="G740" i="2"/>
  <c r="I740" i="2"/>
  <c r="F812" i="2"/>
  <c r="I812" i="2"/>
  <c r="H818" i="2"/>
  <c r="I818" i="2"/>
  <c r="G840" i="2"/>
  <c r="I840" i="2"/>
  <c r="F848" i="2"/>
  <c r="I848" i="2"/>
  <c r="H866" i="2"/>
  <c r="I866" i="2"/>
  <c r="G880" i="2"/>
  <c r="I880" i="2"/>
  <c r="H896" i="2"/>
  <c r="I896" i="2"/>
  <c r="G970" i="2"/>
  <c r="I970" i="2"/>
  <c r="G986" i="2"/>
  <c r="I986" i="2"/>
  <c r="G1006" i="2"/>
  <c r="I1006" i="2"/>
  <c r="F1042" i="2"/>
  <c r="I1042" i="2"/>
  <c r="E1102" i="2"/>
  <c r="I1102" i="2"/>
  <c r="G1114" i="2"/>
  <c r="I1114" i="2"/>
  <c r="G1150" i="2"/>
  <c r="I1150" i="2"/>
  <c r="F1154" i="2"/>
  <c r="I1154" i="2"/>
  <c r="G1158" i="2"/>
  <c r="I1158" i="2"/>
  <c r="G1164" i="2"/>
  <c r="I1164" i="2"/>
  <c r="G1170" i="2"/>
  <c r="I1170" i="2"/>
  <c r="G1174" i="2"/>
  <c r="I1174" i="2"/>
  <c r="F1182" i="2"/>
  <c r="I1182" i="2"/>
  <c r="H1200" i="2"/>
  <c r="I1200" i="2"/>
  <c r="F1226" i="2"/>
  <c r="I1226" i="2"/>
  <c r="G1234" i="2"/>
  <c r="I1234" i="2"/>
  <c r="F1266" i="2"/>
  <c r="I1266" i="2"/>
  <c r="F1270" i="2"/>
  <c r="I1270" i="2"/>
  <c r="F1278" i="2"/>
  <c r="I1278" i="2"/>
  <c r="E1306" i="2"/>
  <c r="I1306" i="2"/>
  <c r="G1312" i="2"/>
  <c r="I1312" i="2"/>
  <c r="F1326" i="2"/>
  <c r="I1326" i="2"/>
  <c r="H1340" i="2"/>
  <c r="I1340" i="2"/>
  <c r="E1354" i="2"/>
  <c r="I1354" i="2"/>
  <c r="G1358" i="2"/>
  <c r="I1358" i="2"/>
  <c r="G1366" i="2"/>
  <c r="I1366" i="2"/>
  <c r="G1370" i="2"/>
  <c r="I1370" i="2"/>
  <c r="G1390" i="2"/>
  <c r="I1390" i="2"/>
  <c r="G1498" i="2"/>
  <c r="I1498" i="2"/>
  <c r="F1556" i="2"/>
  <c r="I1556" i="2"/>
  <c r="E1604" i="2"/>
  <c r="I1604" i="2"/>
  <c r="H1606" i="2"/>
  <c r="I1606" i="2"/>
  <c r="F1618" i="2"/>
  <c r="I1618" i="2"/>
  <c r="F1666" i="2"/>
  <c r="I1666" i="2"/>
  <c r="H1686" i="2"/>
  <c r="I1686" i="2"/>
  <c r="H1702" i="2"/>
  <c r="I1702" i="2"/>
  <c r="F1718" i="2"/>
  <c r="I1718" i="2"/>
  <c r="G1730" i="2"/>
  <c r="I1730" i="2"/>
  <c r="H1750" i="2"/>
  <c r="I1750" i="2"/>
  <c r="F1810" i="2"/>
  <c r="I1810" i="2"/>
  <c r="H1858" i="2"/>
  <c r="I1858" i="2"/>
  <c r="H1876" i="2"/>
  <c r="I1876" i="2"/>
  <c r="H1892" i="2"/>
  <c r="I1892" i="2"/>
  <c r="F1972" i="2"/>
  <c r="I1972" i="2"/>
  <c r="H2008" i="2"/>
  <c r="I2008" i="2"/>
  <c r="G2144" i="2"/>
  <c r="I2144" i="2"/>
  <c r="G144" i="2"/>
  <c r="F160" i="2"/>
  <c r="G168" i="2"/>
  <c r="I168" i="2"/>
  <c r="F180" i="2"/>
  <c r="G200" i="2"/>
  <c r="G232" i="2"/>
  <c r="G248" i="2"/>
  <c r="G264" i="2"/>
  <c r="I264" i="2"/>
  <c r="F268" i="2"/>
  <c r="I268" i="2"/>
  <c r="G284" i="2"/>
  <c r="I284" i="2"/>
  <c r="G308" i="2"/>
  <c r="I308" i="2"/>
  <c r="F312" i="2"/>
  <c r="I312" i="2"/>
  <c r="G332" i="2"/>
  <c r="I332" i="2"/>
  <c r="G348" i="2"/>
  <c r="I348" i="2"/>
  <c r="G364" i="2"/>
  <c r="I364" i="2"/>
  <c r="G372" i="2"/>
  <c r="I372" i="2"/>
  <c r="G380" i="2"/>
  <c r="I380" i="2"/>
  <c r="H384" i="2"/>
  <c r="I384" i="2"/>
  <c r="E396" i="2"/>
  <c r="I396" i="2"/>
  <c r="F408" i="2"/>
  <c r="I408" i="2"/>
  <c r="G416" i="2"/>
  <c r="I416" i="2"/>
  <c r="F428" i="2"/>
  <c r="I428" i="2"/>
  <c r="G444" i="2"/>
  <c r="I444" i="2"/>
  <c r="G456" i="2"/>
  <c r="I456" i="2"/>
  <c r="G460" i="2"/>
  <c r="I460" i="2"/>
  <c r="F468" i="2"/>
  <c r="I468" i="2"/>
  <c r="F480" i="2"/>
  <c r="I480" i="2"/>
  <c r="G492" i="2"/>
  <c r="I492" i="2"/>
  <c r="G494" i="2"/>
  <c r="I494" i="2"/>
  <c r="H506" i="2"/>
  <c r="I506" i="2"/>
  <c r="G508" i="2"/>
  <c r="I508" i="2"/>
  <c r="H512" i="2"/>
  <c r="I512" i="2"/>
  <c r="E544" i="2"/>
  <c r="I544" i="2"/>
  <c r="G600" i="2"/>
  <c r="I600" i="2"/>
  <c r="G616" i="2"/>
  <c r="I616" i="2"/>
  <c r="G648" i="2"/>
  <c r="I648" i="2"/>
  <c r="G652" i="2"/>
  <c r="I652" i="2"/>
  <c r="G668" i="2"/>
  <c r="I668" i="2"/>
  <c r="G736" i="2"/>
  <c r="I736" i="2"/>
  <c r="H754" i="2"/>
  <c r="I754" i="2"/>
  <c r="H768" i="2"/>
  <c r="I768" i="2"/>
  <c r="G782" i="2"/>
  <c r="I782" i="2"/>
  <c r="G868" i="2"/>
  <c r="I868" i="2"/>
  <c r="G900" i="2"/>
  <c r="I900" i="2"/>
  <c r="G924" i="2"/>
  <c r="I924" i="2"/>
  <c r="H956" i="2"/>
  <c r="I956" i="2"/>
  <c r="G962" i="2"/>
  <c r="I962" i="2"/>
  <c r="H1008" i="2"/>
  <c r="I1008" i="2"/>
  <c r="G1040" i="2"/>
  <c r="I1040" i="2"/>
  <c r="G1046" i="2"/>
  <c r="I1046" i="2"/>
  <c r="G1070" i="2"/>
  <c r="I1070" i="2"/>
  <c r="F1090" i="2"/>
  <c r="I1090" i="2"/>
  <c r="G1098" i="2"/>
  <c r="I1098" i="2"/>
  <c r="G1122" i="2"/>
  <c r="I1122" i="2"/>
  <c r="G1130" i="2"/>
  <c r="I1130" i="2"/>
  <c r="F1138" i="2"/>
  <c r="I1138" i="2"/>
  <c r="E1194" i="2"/>
  <c r="I1194" i="2"/>
  <c r="G1210" i="2"/>
  <c r="I1210" i="2"/>
  <c r="H1228" i="2"/>
  <c r="I1228" i="2"/>
  <c r="H1232" i="2"/>
  <c r="I1232" i="2"/>
  <c r="G1238" i="2"/>
  <c r="I1238" i="2"/>
  <c r="H1356" i="2"/>
  <c r="I1356" i="2"/>
  <c r="E1362" i="2"/>
  <c r="I1362" i="2"/>
  <c r="H1388" i="2"/>
  <c r="I1388" i="2"/>
  <c r="E1394" i="2"/>
  <c r="I1394" i="2"/>
  <c r="H1408" i="2"/>
  <c r="I1408" i="2"/>
  <c r="E1424" i="2"/>
  <c r="I1424" i="2"/>
  <c r="H1462" i="2"/>
  <c r="I1462" i="2"/>
  <c r="H1476" i="2"/>
  <c r="I1476" i="2"/>
  <c r="H1482" i="2"/>
  <c r="I1482" i="2"/>
  <c r="H1514" i="2"/>
  <c r="I1514" i="2"/>
  <c r="H1572" i="2"/>
  <c r="I1572" i="2"/>
  <c r="G1574" i="2"/>
  <c r="I1574" i="2"/>
  <c r="H1588" i="2"/>
  <c r="I1588" i="2"/>
  <c r="G1590" i="2"/>
  <c r="I1590" i="2"/>
  <c r="G1602" i="2"/>
  <c r="I1602" i="2"/>
  <c r="H1614" i="2"/>
  <c r="I1614" i="2"/>
  <c r="F1622" i="2"/>
  <c r="I1622" i="2"/>
  <c r="H1638" i="2"/>
  <c r="I1638" i="2"/>
  <c r="F1668" i="2"/>
  <c r="I1668" i="2"/>
  <c r="H1684" i="2"/>
  <c r="I1684" i="2"/>
  <c r="H1700" i="2"/>
  <c r="I1700" i="2"/>
  <c r="F1796" i="2"/>
  <c r="I1796" i="2"/>
  <c r="H1828" i="2"/>
  <c r="I1828" i="2"/>
  <c r="F1860" i="2"/>
  <c r="I1860" i="2"/>
  <c r="E1922" i="2"/>
  <c r="I1922" i="2"/>
  <c r="F1936" i="2"/>
  <c r="I1936" i="2"/>
  <c r="G1940" i="2"/>
  <c r="I1940" i="2"/>
  <c r="E1994" i="2"/>
  <c r="I1994" i="2"/>
  <c r="G2026" i="2"/>
  <c r="I2026" i="2"/>
  <c r="H2042" i="2"/>
  <c r="I2042" i="2"/>
  <c r="E2058" i="2"/>
  <c r="I2058" i="2"/>
  <c r="G2070" i="2"/>
  <c r="I2070" i="2"/>
  <c r="F2092" i="2"/>
  <c r="I2092" i="2"/>
  <c r="F2096" i="2"/>
  <c r="I2096" i="2"/>
  <c r="G176" i="2"/>
  <c r="F212" i="2"/>
  <c r="F236" i="2"/>
  <c r="H236" i="2" s="1"/>
  <c r="F252" i="2"/>
  <c r="I252" i="2"/>
  <c r="G272" i="2"/>
  <c r="I272" i="2"/>
  <c r="G292" i="2"/>
  <c r="I292" i="2"/>
  <c r="F328" i="2"/>
  <c r="I328" i="2"/>
  <c r="F368" i="2"/>
  <c r="I368" i="2"/>
  <c r="G400" i="2"/>
  <c r="I400" i="2"/>
  <c r="F404" i="2"/>
  <c r="I404" i="2"/>
  <c r="G412" i="2"/>
  <c r="I412" i="2"/>
  <c r="H442" i="2"/>
  <c r="I442" i="2"/>
  <c r="F472" i="2"/>
  <c r="I472" i="2"/>
  <c r="G488" i="2"/>
  <c r="I488" i="2"/>
  <c r="G524" i="2"/>
  <c r="I524" i="2"/>
  <c r="E536" i="2"/>
  <c r="I536" i="2"/>
  <c r="G552" i="2"/>
  <c r="I552" i="2"/>
  <c r="G568" i="2"/>
  <c r="I568" i="2"/>
  <c r="G572" i="2"/>
  <c r="I572" i="2"/>
  <c r="E588" i="2"/>
  <c r="I588" i="2"/>
  <c r="E604" i="2"/>
  <c r="I604" i="2"/>
  <c r="E618" i="2"/>
  <c r="I618" i="2"/>
  <c r="H640" i="2"/>
  <c r="I640" i="2"/>
  <c r="G672" i="2"/>
  <c r="I672" i="2"/>
  <c r="E678" i="2"/>
  <c r="I678" i="2"/>
  <c r="G708" i="2"/>
  <c r="I708" i="2"/>
  <c r="G732" i="2"/>
  <c r="I732" i="2"/>
  <c r="G800" i="2"/>
  <c r="I800" i="2"/>
  <c r="G804" i="2"/>
  <c r="I804" i="2"/>
  <c r="G820" i="2"/>
  <c r="I820" i="2"/>
  <c r="F852" i="2"/>
  <c r="I852" i="2"/>
  <c r="G856" i="2"/>
  <c r="I856" i="2"/>
  <c r="H882" i="2"/>
  <c r="I882" i="2"/>
  <c r="G888" i="2"/>
  <c r="I888" i="2"/>
  <c r="F960" i="2"/>
  <c r="I960" i="2"/>
  <c r="H972" i="2"/>
  <c r="I972" i="2"/>
  <c r="H976" i="2"/>
  <c r="I976" i="2"/>
  <c r="G982" i="2"/>
  <c r="I982" i="2"/>
  <c r="G998" i="2"/>
  <c r="I998" i="2"/>
  <c r="H1004" i="2"/>
  <c r="I1004" i="2"/>
  <c r="H1020" i="2"/>
  <c r="I1020" i="2"/>
  <c r="H1052" i="2"/>
  <c r="I1052" i="2"/>
  <c r="G1058" i="2"/>
  <c r="I1058" i="2"/>
  <c r="G1062" i="2"/>
  <c r="I1062" i="2"/>
  <c r="G1078" i="2"/>
  <c r="I1078" i="2"/>
  <c r="G1086" i="2"/>
  <c r="I1086" i="2"/>
  <c r="G1134" i="2"/>
  <c r="I1134" i="2"/>
  <c r="H1148" i="2"/>
  <c r="I1148" i="2"/>
  <c r="G1152" i="2"/>
  <c r="I1152" i="2"/>
  <c r="F1166" i="2"/>
  <c r="I1166" i="2"/>
  <c r="E1190" i="2"/>
  <c r="I1190" i="2"/>
  <c r="G1198" i="2"/>
  <c r="I1198" i="2"/>
  <c r="G1214" i="2"/>
  <c r="I1214" i="2"/>
  <c r="E1230" i="2"/>
  <c r="I1230" i="2"/>
  <c r="E1246" i="2"/>
  <c r="I1246" i="2"/>
  <c r="G1280" i="2"/>
  <c r="I1280" i="2"/>
  <c r="G1282" i="2"/>
  <c r="I1282" i="2"/>
  <c r="F1290" i="2"/>
  <c r="I1290" i="2"/>
  <c r="G1310" i="2"/>
  <c r="I1310" i="2"/>
  <c r="G1318" i="2"/>
  <c r="I1318" i="2"/>
  <c r="E1338" i="2"/>
  <c r="I1338" i="2"/>
  <c r="F1374" i="2"/>
  <c r="I1374" i="2"/>
  <c r="G1378" i="2"/>
  <c r="I1378" i="2"/>
  <c r="E1386" i="2"/>
  <c r="I1386" i="2"/>
  <c r="G1392" i="2"/>
  <c r="I1392" i="2"/>
  <c r="F1398" i="2"/>
  <c r="I1398" i="2"/>
  <c r="F1404" i="2"/>
  <c r="I1404" i="2"/>
  <c r="E1410" i="2"/>
  <c r="I1410" i="2"/>
  <c r="H1418" i="2"/>
  <c r="I1418" i="2"/>
  <c r="H1450" i="2"/>
  <c r="I1450" i="2"/>
  <c r="G1466" i="2"/>
  <c r="I1466" i="2"/>
  <c r="G1526" i="2"/>
  <c r="I1526" i="2"/>
  <c r="F1542" i="2"/>
  <c r="I1542" i="2"/>
  <c r="F1694" i="2"/>
  <c r="I1694" i="2"/>
  <c r="F1758" i="2"/>
  <c r="I1758" i="2"/>
  <c r="F1764" i="2"/>
  <c r="I1764" i="2"/>
  <c r="H1766" i="2"/>
  <c r="I1766" i="2"/>
  <c r="F1782" i="2"/>
  <c r="I1782" i="2"/>
  <c r="F1794" i="2"/>
  <c r="I1794" i="2"/>
  <c r="G1808" i="2"/>
  <c r="I1808" i="2"/>
  <c r="G1844" i="2"/>
  <c r="I1844" i="2"/>
  <c r="F1868" i="2"/>
  <c r="I1868" i="2"/>
  <c r="H1954" i="2"/>
  <c r="I1954" i="2"/>
  <c r="H1970" i="2"/>
  <c r="I1970" i="2"/>
  <c r="F2010" i="2"/>
  <c r="I2010" i="2"/>
  <c r="F2040" i="2"/>
  <c r="I2040" i="2"/>
  <c r="G2074" i="2"/>
  <c r="I2074" i="2"/>
  <c r="G2110" i="2"/>
  <c r="I2110" i="2"/>
  <c r="F2112" i="2"/>
  <c r="I2112" i="2"/>
  <c r="E2126" i="2"/>
  <c r="I2126" i="2"/>
  <c r="E2136" i="2"/>
  <c r="I2136" i="2"/>
  <c r="E2142" i="2"/>
  <c r="I2142" i="2"/>
  <c r="P6" i="2"/>
  <c r="Q6" i="2" s="1"/>
  <c r="F159" i="2"/>
  <c r="G169" i="2"/>
  <c r="G173" i="2"/>
  <c r="G177" i="2"/>
  <c r="F179" i="2"/>
  <c r="F187" i="2"/>
  <c r="H187" i="2" s="1"/>
  <c r="G189" i="2"/>
  <c r="G193" i="2"/>
  <c r="G199" i="2"/>
  <c r="H199" i="2" s="1"/>
  <c r="G201" i="2"/>
  <c r="F203" i="2"/>
  <c r="G205" i="2"/>
  <c r="G207" i="2"/>
  <c r="G209" i="2"/>
  <c r="F211" i="2"/>
  <c r="G217" i="2"/>
  <c r="E219" i="2"/>
  <c r="I219" i="2"/>
  <c r="G221" i="2"/>
  <c r="I221" i="2"/>
  <c r="F223" i="2"/>
  <c r="G225" i="2"/>
  <c r="G229" i="2"/>
  <c r="G231" i="2"/>
  <c r="G233" i="2"/>
  <c r="F235" i="2"/>
  <c r="I235" i="2"/>
  <c r="F239" i="2"/>
  <c r="G241" i="2"/>
  <c r="E243" i="2"/>
  <c r="I243" i="2"/>
  <c r="G245" i="2"/>
  <c r="I245" i="2"/>
  <c r="G247" i="2"/>
  <c r="G249" i="2"/>
  <c r="I249" i="2"/>
  <c r="F251" i="2"/>
  <c r="F255" i="2"/>
  <c r="I255" i="2"/>
  <c r="G257" i="2"/>
  <c r="I257" i="2"/>
  <c r="G265" i="2"/>
  <c r="I265" i="2"/>
  <c r="G279" i="2"/>
  <c r="I279" i="2"/>
  <c r="F287" i="2"/>
  <c r="I287" i="2"/>
  <c r="G293" i="2"/>
  <c r="I293" i="2"/>
  <c r="G301" i="2"/>
  <c r="I301" i="2"/>
  <c r="G307" i="2"/>
  <c r="I307" i="2"/>
  <c r="G317" i="2"/>
  <c r="I317" i="2"/>
  <c r="G325" i="2"/>
  <c r="I325" i="2"/>
  <c r="E327" i="2"/>
  <c r="I327" i="2"/>
  <c r="G339" i="2"/>
  <c r="I339" i="2"/>
  <c r="E343" i="2"/>
  <c r="I343" i="2"/>
  <c r="G357" i="2"/>
  <c r="I357" i="2"/>
  <c r="G371" i="2"/>
  <c r="I371" i="2"/>
  <c r="H387" i="2"/>
  <c r="I387" i="2"/>
  <c r="H389" i="2"/>
  <c r="I389" i="2"/>
  <c r="H407" i="2"/>
  <c r="I407" i="2"/>
  <c r="H419" i="2"/>
  <c r="I419" i="2"/>
  <c r="H425" i="2"/>
  <c r="I425" i="2"/>
  <c r="H435" i="2"/>
  <c r="I435" i="2"/>
  <c r="G441" i="2"/>
  <c r="I441" i="2"/>
  <c r="H451" i="2"/>
  <c r="I451" i="2"/>
  <c r="H455" i="2"/>
  <c r="I455" i="2"/>
  <c r="H457" i="2"/>
  <c r="I457" i="2"/>
  <c r="H459" i="2"/>
  <c r="I459" i="2"/>
  <c r="H461" i="2"/>
  <c r="I461" i="2"/>
  <c r="H467" i="2"/>
  <c r="I467" i="2"/>
  <c r="H469" i="2"/>
  <c r="I469" i="2"/>
  <c r="H485" i="2"/>
  <c r="I485" i="2"/>
  <c r="H487" i="2"/>
  <c r="I487" i="2"/>
  <c r="H489" i="2"/>
  <c r="I489" i="2"/>
  <c r="H493" i="2"/>
  <c r="I493" i="2"/>
  <c r="H501" i="2"/>
  <c r="I501" i="2"/>
  <c r="E515" i="2"/>
  <c r="I515" i="2"/>
  <c r="E543" i="2"/>
  <c r="I543" i="2"/>
  <c r="F551" i="2"/>
  <c r="I551" i="2"/>
  <c r="F559" i="2"/>
  <c r="I559" i="2"/>
  <c r="F567" i="2"/>
  <c r="I567" i="2"/>
  <c r="F571" i="2"/>
  <c r="I571" i="2"/>
  <c r="G573" i="2"/>
  <c r="I573" i="2"/>
  <c r="F583" i="2"/>
  <c r="I583" i="2"/>
  <c r="E591" i="2"/>
  <c r="I591" i="2"/>
  <c r="F599" i="2"/>
  <c r="I599" i="2"/>
  <c r="G601" i="2"/>
  <c r="I601" i="2"/>
  <c r="F611" i="2"/>
  <c r="I611" i="2"/>
  <c r="E615" i="2"/>
  <c r="I615" i="2"/>
  <c r="G617" i="2"/>
  <c r="I617" i="2"/>
  <c r="E619" i="2"/>
  <c r="I619" i="2"/>
  <c r="F627" i="2"/>
  <c r="I627" i="2"/>
  <c r="G629" i="2"/>
  <c r="I629" i="2"/>
  <c r="F635" i="2"/>
  <c r="I635" i="2"/>
  <c r="F643" i="2"/>
  <c r="I643" i="2"/>
  <c r="E647" i="2"/>
  <c r="I647" i="2"/>
  <c r="F651" i="2"/>
  <c r="I651" i="2"/>
  <c r="F659" i="2"/>
  <c r="I659" i="2"/>
  <c r="G661" i="2"/>
  <c r="I661" i="2"/>
  <c r="F667" i="2"/>
  <c r="I667" i="2"/>
  <c r="F675" i="2"/>
  <c r="I675" i="2"/>
  <c r="F679" i="2"/>
  <c r="I679" i="2"/>
  <c r="F691" i="2"/>
  <c r="I691" i="2"/>
  <c r="G693" i="2"/>
  <c r="I693" i="2"/>
  <c r="F699" i="2"/>
  <c r="I699" i="2"/>
  <c r="E711" i="2"/>
  <c r="I711" i="2"/>
  <c r="H715" i="2"/>
  <c r="I715" i="2"/>
  <c r="H717" i="2"/>
  <c r="I717" i="2"/>
  <c r="F727" i="2"/>
  <c r="I727" i="2"/>
  <c r="F729" i="2"/>
  <c r="I729" i="2"/>
  <c r="H731" i="2"/>
  <c r="I731" i="2"/>
  <c r="H733" i="2"/>
  <c r="I733" i="2"/>
  <c r="F743" i="2"/>
  <c r="I743" i="2"/>
  <c r="H749" i="2"/>
  <c r="I749" i="2"/>
  <c r="F759" i="2"/>
  <c r="I759" i="2"/>
  <c r="H765" i="2"/>
  <c r="I765" i="2"/>
  <c r="G777" i="2"/>
  <c r="I777" i="2"/>
  <c r="H781" i="2"/>
  <c r="I781" i="2"/>
  <c r="F791" i="2"/>
  <c r="I791" i="2"/>
  <c r="H795" i="2"/>
  <c r="I795" i="2"/>
  <c r="H797" i="2"/>
  <c r="I797" i="2"/>
  <c r="F807" i="2"/>
  <c r="I807" i="2"/>
  <c r="H811" i="2"/>
  <c r="I811" i="2"/>
  <c r="F823" i="2"/>
  <c r="I823" i="2"/>
  <c r="H827" i="2"/>
  <c r="I827" i="2"/>
  <c r="F839" i="2"/>
  <c r="I839" i="2"/>
  <c r="G841" i="2"/>
  <c r="I841" i="2"/>
  <c r="H843" i="2"/>
  <c r="I843" i="2"/>
  <c r="F855" i="2"/>
  <c r="I855" i="2"/>
  <c r="G857" i="2"/>
  <c r="I857" i="2"/>
  <c r="H861" i="2"/>
  <c r="I861" i="2"/>
  <c r="H875" i="2"/>
  <c r="I875" i="2"/>
  <c r="G877" i="2"/>
  <c r="I877" i="2"/>
  <c r="F887" i="2"/>
  <c r="I887" i="2"/>
  <c r="G893" i="2"/>
  <c r="I893" i="2"/>
  <c r="F897" i="2"/>
  <c r="I897" i="2"/>
  <c r="G901" i="2"/>
  <c r="I901" i="2"/>
  <c r="G909" i="2"/>
  <c r="I909" i="2"/>
  <c r="G917" i="2"/>
  <c r="I917" i="2"/>
  <c r="G929" i="2"/>
  <c r="I929" i="2"/>
  <c r="G941" i="2"/>
  <c r="I941" i="2"/>
  <c r="H949" i="2"/>
  <c r="I949" i="2"/>
  <c r="H951" i="2"/>
  <c r="I951" i="2"/>
  <c r="H967" i="2"/>
  <c r="I967" i="2"/>
  <c r="H969" i="2"/>
  <c r="I969" i="2"/>
  <c r="H971" i="2"/>
  <c r="I971" i="2"/>
  <c r="H985" i="2"/>
  <c r="I985" i="2"/>
  <c r="H999" i="2"/>
  <c r="I999" i="2"/>
  <c r="H1001" i="2"/>
  <c r="I1001" i="2"/>
  <c r="H1003" i="2"/>
  <c r="I1003" i="2"/>
  <c r="H1015" i="2"/>
  <c r="I1015" i="2"/>
  <c r="H1029" i="2"/>
  <c r="I1029" i="2"/>
  <c r="H1031" i="2"/>
  <c r="I1031" i="2"/>
  <c r="F1033" i="2"/>
  <c r="I1033" i="2"/>
  <c r="H1077" i="2"/>
  <c r="I1077" i="2"/>
  <c r="H1079" i="2"/>
  <c r="I1079" i="2"/>
  <c r="H1081" i="2"/>
  <c r="I1081" i="2"/>
  <c r="G1083" i="2"/>
  <c r="I1083" i="2"/>
  <c r="H1095" i="2"/>
  <c r="I1095" i="2"/>
  <c r="G1099" i="2"/>
  <c r="I1099" i="2"/>
  <c r="E1109" i="2"/>
  <c r="I1109" i="2"/>
  <c r="H1113" i="2"/>
  <c r="I1113" i="2"/>
  <c r="H1129" i="2"/>
  <c r="I1129" i="2"/>
  <c r="H1131" i="2"/>
  <c r="I1131" i="2"/>
  <c r="H1141" i="2"/>
  <c r="I1141" i="2"/>
  <c r="H1143" i="2"/>
  <c r="I1143" i="2"/>
  <c r="H1147" i="2"/>
  <c r="I1147" i="2"/>
  <c r="H1157" i="2"/>
  <c r="I1157" i="2"/>
  <c r="G1159" i="2"/>
  <c r="I1159" i="2"/>
  <c r="H1161" i="2"/>
  <c r="I1161" i="2"/>
  <c r="F1173" i="2"/>
  <c r="I1173" i="2"/>
  <c r="H1175" i="2"/>
  <c r="I1175" i="2"/>
  <c r="G1191" i="2"/>
  <c r="I1191" i="2"/>
  <c r="F1193" i="2"/>
  <c r="I1193" i="2"/>
  <c r="G1195" i="2"/>
  <c r="I1195" i="2"/>
  <c r="G1207" i="2"/>
  <c r="I1207" i="2"/>
  <c r="F1209" i="2"/>
  <c r="I1209" i="2"/>
  <c r="F1221" i="2"/>
  <c r="I1221" i="2"/>
  <c r="F1223" i="2"/>
  <c r="I1223" i="2"/>
  <c r="H1225" i="2"/>
  <c r="I1225" i="2"/>
  <c r="H1237" i="2"/>
  <c r="I1237" i="2"/>
  <c r="E1253" i="2"/>
  <c r="I1253" i="2"/>
  <c r="F1257" i="2"/>
  <c r="I1257" i="2"/>
  <c r="F1269" i="2"/>
  <c r="I1269" i="2"/>
  <c r="G1271" i="2"/>
  <c r="I1271" i="2"/>
  <c r="F1273" i="2"/>
  <c r="I1273" i="2"/>
  <c r="E1285" i="2"/>
  <c r="I1285" i="2"/>
  <c r="H1291" i="2"/>
  <c r="I1291" i="2"/>
  <c r="E1297" i="2"/>
  <c r="I1297" i="2"/>
  <c r="H1301" i="2"/>
  <c r="I1301" i="2"/>
  <c r="F1303" i="2"/>
  <c r="I1303" i="2"/>
  <c r="F1305" i="2"/>
  <c r="I1305" i="2"/>
  <c r="H1321" i="2"/>
  <c r="I1321" i="2"/>
  <c r="F1333" i="2"/>
  <c r="I1333" i="2"/>
  <c r="H1335" i="2"/>
  <c r="I1335" i="2"/>
  <c r="H1339" i="2"/>
  <c r="I1339" i="2"/>
  <c r="F1353" i="2"/>
  <c r="I1353" i="2"/>
  <c r="G1355" i="2"/>
  <c r="I1355" i="2"/>
  <c r="H1365" i="2"/>
  <c r="I1365" i="2"/>
  <c r="H1367" i="2"/>
  <c r="I1367" i="2"/>
  <c r="E1381" i="2"/>
  <c r="I1381" i="2"/>
  <c r="H1383" i="2"/>
  <c r="I1383" i="2"/>
  <c r="H1387" i="2"/>
  <c r="I1387" i="2"/>
  <c r="F1399" i="2"/>
  <c r="I1399" i="2"/>
  <c r="F1413" i="2"/>
  <c r="I1413" i="2"/>
  <c r="G1415" i="2"/>
  <c r="I1415" i="2"/>
  <c r="F1429" i="2"/>
  <c r="I1429" i="2"/>
  <c r="G1431" i="2"/>
  <c r="I1431" i="2"/>
  <c r="H1435" i="2"/>
  <c r="I1435" i="2"/>
  <c r="F1441" i="2"/>
  <c r="I1441" i="2"/>
  <c r="F1445" i="2"/>
  <c r="I1445" i="2"/>
  <c r="H1451" i="2"/>
  <c r="I1451" i="2"/>
  <c r="E1457" i="2"/>
  <c r="I1457" i="2"/>
  <c r="H1467" i="2"/>
  <c r="I1467" i="2"/>
  <c r="G1469" i="2"/>
  <c r="I1469" i="2"/>
  <c r="G1479" i="2"/>
  <c r="I1479" i="2"/>
  <c r="E1481" i="2"/>
  <c r="I1481" i="2"/>
  <c r="G1485" i="2"/>
  <c r="I1485" i="2"/>
  <c r="E1489" i="2"/>
  <c r="I1489" i="2"/>
  <c r="E1497" i="2"/>
  <c r="I1497" i="2"/>
  <c r="H1499" i="2"/>
  <c r="I1499" i="2"/>
  <c r="G1501" i="2"/>
  <c r="I1501" i="2"/>
  <c r="E1505" i="2"/>
  <c r="I1505" i="2"/>
  <c r="E1511" i="2"/>
  <c r="I1511" i="2"/>
  <c r="H1515" i="2"/>
  <c r="I1515" i="2"/>
  <c r="F1517" i="2"/>
  <c r="I1517" i="2"/>
  <c r="E1531" i="2"/>
  <c r="I1531" i="2"/>
  <c r="G1537" i="2"/>
  <c r="I1537" i="2"/>
  <c r="E1541" i="2"/>
  <c r="I1541" i="2"/>
  <c r="G1543" i="2"/>
  <c r="I1543" i="2"/>
  <c r="G1545" i="2"/>
  <c r="I1545" i="2"/>
  <c r="H1547" i="2"/>
  <c r="I1547" i="2"/>
  <c r="E1549" i="2"/>
  <c r="I1549" i="2"/>
  <c r="H1555" i="2"/>
  <c r="I1555" i="2"/>
  <c r="G1557" i="2"/>
  <c r="I1557" i="2"/>
  <c r="E1561" i="2"/>
  <c r="I1561" i="2"/>
  <c r="G1569" i="2"/>
  <c r="I1569" i="2"/>
  <c r="H1571" i="2"/>
  <c r="I1571" i="2"/>
  <c r="G1573" i="2"/>
  <c r="I1573" i="2"/>
  <c r="E1577" i="2"/>
  <c r="I1577" i="2"/>
  <c r="H1579" i="2"/>
  <c r="I1579" i="2"/>
  <c r="H1583" i="2"/>
  <c r="I1583" i="2"/>
  <c r="E1587" i="2"/>
  <c r="I1587" i="2"/>
  <c r="G1589" i="2"/>
  <c r="I1589" i="2"/>
  <c r="G1595" i="2"/>
  <c r="I1595" i="2"/>
  <c r="H1599" i="2"/>
  <c r="I1599" i="2"/>
  <c r="H1603" i="2"/>
  <c r="I1603" i="2"/>
  <c r="G1609" i="2"/>
  <c r="I1609" i="2"/>
  <c r="E1617" i="2"/>
  <c r="I1617" i="2"/>
  <c r="E1627" i="2"/>
  <c r="I1627" i="2"/>
  <c r="H1629" i="2"/>
  <c r="I1629" i="2"/>
  <c r="G1631" i="2"/>
  <c r="I1631" i="2"/>
  <c r="F1641" i="2"/>
  <c r="I1641" i="2"/>
  <c r="G1643" i="2"/>
  <c r="I1643" i="2"/>
  <c r="G1645" i="2"/>
  <c r="I1645" i="2"/>
  <c r="E1649" i="2"/>
  <c r="I1649" i="2"/>
  <c r="F1653" i="2"/>
  <c r="I1653" i="2"/>
  <c r="G1657" i="2"/>
  <c r="I1657" i="2"/>
  <c r="E1659" i="2"/>
  <c r="I1659" i="2"/>
  <c r="G1663" i="2"/>
  <c r="I1663" i="2"/>
  <c r="G1665" i="2"/>
  <c r="I1665" i="2"/>
  <c r="E1667" i="2"/>
  <c r="I1667" i="2"/>
  <c r="E1669" i="2"/>
  <c r="I1669" i="2"/>
  <c r="G1675" i="2"/>
  <c r="I1675" i="2"/>
  <c r="E1681" i="2"/>
  <c r="I1681" i="2"/>
  <c r="G1689" i="2"/>
  <c r="I1689" i="2"/>
  <c r="G1695" i="2"/>
  <c r="I1695" i="2"/>
  <c r="G1697" i="2"/>
  <c r="I1697" i="2"/>
  <c r="E1705" i="2"/>
  <c r="I1705" i="2"/>
  <c r="H1707" i="2"/>
  <c r="I1707" i="2"/>
  <c r="G1709" i="2"/>
  <c r="I1709" i="2"/>
  <c r="E1713" i="2"/>
  <c r="I1713" i="2"/>
  <c r="F1717" i="2"/>
  <c r="I1717" i="2"/>
  <c r="G1721" i="2"/>
  <c r="I1721" i="2"/>
  <c r="E1723" i="2"/>
  <c r="I1723" i="2"/>
  <c r="G1727" i="2"/>
  <c r="I1727" i="2"/>
  <c r="F1729" i="2"/>
  <c r="I1729" i="2"/>
  <c r="H1731" i="2"/>
  <c r="I1731" i="2"/>
  <c r="E1733" i="2"/>
  <c r="I1733" i="2"/>
  <c r="E1745" i="2"/>
  <c r="I1745" i="2"/>
  <c r="G1749" i="2"/>
  <c r="I1749" i="2"/>
  <c r="G1753" i="2"/>
  <c r="I1753" i="2"/>
  <c r="G1757" i="2"/>
  <c r="I1757" i="2"/>
  <c r="G1759" i="2"/>
  <c r="I1759" i="2"/>
  <c r="F1761" i="2"/>
  <c r="I1761" i="2"/>
  <c r="F1769" i="2"/>
  <c r="I1769" i="2"/>
  <c r="H1771" i="2"/>
  <c r="I1771" i="2"/>
  <c r="G1773" i="2"/>
  <c r="I1773" i="2"/>
  <c r="E1777" i="2"/>
  <c r="I1777" i="2"/>
  <c r="F1781" i="2"/>
  <c r="I1781" i="2"/>
  <c r="G1785" i="2"/>
  <c r="I1785" i="2"/>
  <c r="E1787" i="2"/>
  <c r="I1787" i="2"/>
  <c r="G1789" i="2"/>
  <c r="I1789" i="2"/>
  <c r="G1791" i="2"/>
  <c r="I1791" i="2"/>
  <c r="G1793" i="2"/>
  <c r="I1793" i="2"/>
  <c r="E1795" i="2"/>
  <c r="I1795" i="2"/>
  <c r="E1797" i="2"/>
  <c r="I1797" i="2"/>
  <c r="F1803" i="2"/>
  <c r="I1803" i="2"/>
  <c r="E1811" i="2"/>
  <c r="I1811" i="2"/>
  <c r="F1815" i="2"/>
  <c r="I1815" i="2"/>
  <c r="E1823" i="2"/>
  <c r="I1823" i="2"/>
  <c r="E1825" i="2"/>
  <c r="I1825" i="2"/>
  <c r="G1835" i="2"/>
  <c r="I1835" i="2"/>
  <c r="G1843" i="2"/>
  <c r="I1843" i="2"/>
  <c r="G1849" i="2"/>
  <c r="I1849" i="2"/>
  <c r="F1851" i="2"/>
  <c r="I1851" i="2"/>
  <c r="G1855" i="2"/>
  <c r="I1855" i="2"/>
  <c r="F1859" i="2"/>
  <c r="I1859" i="2"/>
  <c r="G1871" i="2"/>
  <c r="I1871" i="2"/>
  <c r="E1875" i="2"/>
  <c r="I1875" i="2"/>
  <c r="G1883" i="2"/>
  <c r="I1883" i="2"/>
  <c r="E1905" i="2"/>
  <c r="I1905" i="2"/>
  <c r="G1917" i="2"/>
  <c r="I1917" i="2"/>
  <c r="E1919" i="2"/>
  <c r="I1919" i="2"/>
  <c r="G1923" i="2"/>
  <c r="I1923" i="2"/>
  <c r="E1927" i="2"/>
  <c r="I1927" i="2"/>
  <c r="E1929" i="2"/>
  <c r="I1929" i="2"/>
  <c r="E1937" i="2"/>
  <c r="I1937" i="2"/>
  <c r="G1945" i="2"/>
  <c r="I1945" i="2"/>
  <c r="F1955" i="2"/>
  <c r="I1955" i="2"/>
  <c r="E1959" i="2"/>
  <c r="I1959" i="2"/>
  <c r="G1971" i="2"/>
  <c r="I1971" i="2"/>
  <c r="G1975" i="2"/>
  <c r="I1975" i="2"/>
  <c r="G1979" i="2"/>
  <c r="I1979" i="2"/>
  <c r="E1991" i="2"/>
  <c r="I1991" i="2"/>
  <c r="G2001" i="2"/>
  <c r="I2001" i="2"/>
  <c r="F2009" i="2"/>
  <c r="I2009" i="2"/>
  <c r="G2013" i="2"/>
  <c r="I2013" i="2"/>
  <c r="H2015" i="2"/>
  <c r="I2015" i="2"/>
  <c r="G2025" i="2"/>
  <c r="I2025" i="2"/>
  <c r="G2029" i="2"/>
  <c r="I2029" i="2"/>
  <c r="G2037" i="2"/>
  <c r="I2037" i="2"/>
  <c r="E2045" i="2"/>
  <c r="I2045" i="2"/>
  <c r="H2047" i="2"/>
  <c r="I2047" i="2"/>
  <c r="F2053" i="2"/>
  <c r="I2053" i="2"/>
  <c r="F2057" i="2"/>
  <c r="I2057" i="2"/>
  <c r="H2063" i="2"/>
  <c r="I2063" i="2"/>
  <c r="E2069" i="2"/>
  <c r="I2069" i="2"/>
  <c r="F2089" i="2"/>
  <c r="I2089" i="2"/>
  <c r="G2105" i="2"/>
  <c r="I2105" i="2"/>
  <c r="E2119" i="2"/>
  <c r="I2119" i="2"/>
  <c r="H2121" i="2"/>
  <c r="I2121" i="2"/>
  <c r="F2135" i="2"/>
  <c r="I2135" i="2"/>
  <c r="F2137" i="2"/>
  <c r="I2137" i="2"/>
  <c r="F192" i="2"/>
  <c r="G208" i="2"/>
  <c r="F224" i="2"/>
  <c r="F240" i="2"/>
  <c r="F256" i="2"/>
  <c r="I256" i="2"/>
  <c r="G280" i="2"/>
  <c r="I280" i="2"/>
  <c r="F296" i="2"/>
  <c r="I296" i="2"/>
  <c r="G300" i="2"/>
  <c r="I300" i="2"/>
  <c r="G324" i="2"/>
  <c r="I324" i="2"/>
  <c r="G340" i="2"/>
  <c r="I340" i="2"/>
  <c r="G356" i="2"/>
  <c r="I356" i="2"/>
  <c r="F360" i="2"/>
  <c r="I360" i="2"/>
  <c r="G388" i="2"/>
  <c r="I388" i="2"/>
  <c r="H398" i="2"/>
  <c r="I398" i="2"/>
  <c r="G420" i="2"/>
  <c r="I420" i="2"/>
  <c r="H426" i="2"/>
  <c r="I426" i="2"/>
  <c r="H430" i="2"/>
  <c r="I430" i="2"/>
  <c r="E432" i="2"/>
  <c r="I432" i="2"/>
  <c r="H448" i="2"/>
  <c r="I448" i="2"/>
  <c r="H458" i="2"/>
  <c r="I458" i="2"/>
  <c r="E474" i="2"/>
  <c r="I474" i="2"/>
  <c r="G478" i="2"/>
  <c r="I478" i="2"/>
  <c r="H498" i="2"/>
  <c r="I498" i="2"/>
  <c r="G516" i="2"/>
  <c r="I516" i="2"/>
  <c r="E554" i="2"/>
  <c r="I554" i="2"/>
  <c r="G560" i="2"/>
  <c r="I560" i="2"/>
  <c r="F584" i="2"/>
  <c r="I584" i="2"/>
  <c r="E590" i="2"/>
  <c r="I590" i="2"/>
  <c r="G596" i="2"/>
  <c r="I596" i="2"/>
  <c r="G628" i="2"/>
  <c r="I628" i="2"/>
  <c r="F636" i="2"/>
  <c r="I636" i="2"/>
  <c r="G644" i="2"/>
  <c r="I644" i="2"/>
  <c r="F660" i="2"/>
  <c r="I660" i="2"/>
  <c r="G720" i="2"/>
  <c r="I720" i="2"/>
  <c r="F728" i="2"/>
  <c r="I728" i="2"/>
  <c r="G744" i="2"/>
  <c r="I744" i="2"/>
  <c r="G750" i="2"/>
  <c r="I750" i="2"/>
  <c r="G760" i="2"/>
  <c r="I760" i="2"/>
  <c r="G766" i="2"/>
  <c r="I766" i="2"/>
  <c r="G792" i="2"/>
  <c r="I792" i="2"/>
  <c r="G798" i="2"/>
  <c r="I798" i="2"/>
  <c r="G816" i="2"/>
  <c r="I816" i="2"/>
  <c r="F828" i="2"/>
  <c r="I828" i="2"/>
  <c r="F844" i="2"/>
  <c r="I844" i="2"/>
  <c r="G850" i="2"/>
  <c r="I850" i="2"/>
  <c r="E878" i="2"/>
  <c r="I878" i="2"/>
  <c r="G884" i="2"/>
  <c r="I884" i="2"/>
  <c r="G908" i="2"/>
  <c r="I908" i="2"/>
  <c r="G936" i="2"/>
  <c r="I936" i="2"/>
  <c r="G1002" i="2"/>
  <c r="I1002" i="2"/>
  <c r="G1010" i="2"/>
  <c r="I1010" i="2"/>
  <c r="G1022" i="2"/>
  <c r="I1022" i="2"/>
  <c r="F1030" i="2"/>
  <c r="I1030" i="2"/>
  <c r="G1034" i="2"/>
  <c r="I1034" i="2"/>
  <c r="G1050" i="2"/>
  <c r="I1050" i="2"/>
  <c r="H1068" i="2"/>
  <c r="I1068" i="2"/>
  <c r="F1082" i="2"/>
  <c r="I1082" i="2"/>
  <c r="E1100" i="2"/>
  <c r="I1100" i="2"/>
  <c r="H1136" i="2"/>
  <c r="I1136" i="2"/>
  <c r="G1186" i="2"/>
  <c r="I1186" i="2"/>
  <c r="H1196" i="2"/>
  <c r="I1196" i="2"/>
  <c r="E1202" i="2"/>
  <c r="I1202" i="2"/>
  <c r="H1216" i="2"/>
  <c r="I1216" i="2"/>
  <c r="E1222" i="2"/>
  <c r="I1222" i="2"/>
  <c r="F1274" i="2"/>
  <c r="I1274" i="2"/>
  <c r="H1292" i="2"/>
  <c r="I1292" i="2"/>
  <c r="H1296" i="2"/>
  <c r="I1296" i="2"/>
  <c r="E1302" i="2"/>
  <c r="I1302" i="2"/>
  <c r="G1434" i="2"/>
  <c r="I1434" i="2"/>
  <c r="H1494" i="2"/>
  <c r="I1494" i="2"/>
  <c r="H1508" i="2"/>
  <c r="I1508" i="2"/>
  <c r="F1524" i="2"/>
  <c r="I1524" i="2"/>
  <c r="E1536" i="2"/>
  <c r="I1536" i="2"/>
  <c r="F1540" i="2"/>
  <c r="I1540" i="2"/>
  <c r="F147" i="2"/>
  <c r="F163" i="2"/>
  <c r="G167" i="2"/>
  <c r="F171" i="2"/>
  <c r="G175" i="2"/>
  <c r="G185" i="2"/>
  <c r="F191" i="2"/>
  <c r="H191" i="2" s="1"/>
  <c r="G263" i="2"/>
  <c r="I263" i="2"/>
  <c r="F267" i="2"/>
  <c r="I267" i="2"/>
  <c r="G273" i="2"/>
  <c r="I273" i="2"/>
  <c r="G277" i="2"/>
  <c r="I277" i="2"/>
  <c r="G281" i="2"/>
  <c r="I281" i="2"/>
  <c r="G285" i="2"/>
  <c r="I285" i="2"/>
  <c r="G291" i="2"/>
  <c r="I291" i="2"/>
  <c r="F295" i="2"/>
  <c r="I295" i="2"/>
  <c r="G299" i="2"/>
  <c r="I299" i="2"/>
  <c r="F303" i="2"/>
  <c r="I303" i="2"/>
  <c r="G305" i="2"/>
  <c r="I305" i="2"/>
  <c r="G309" i="2"/>
  <c r="I309" i="2"/>
  <c r="G313" i="2"/>
  <c r="I313" i="2"/>
  <c r="F315" i="2"/>
  <c r="I315" i="2"/>
  <c r="F319" i="2"/>
  <c r="I319" i="2"/>
  <c r="G323" i="2"/>
  <c r="I323" i="2"/>
  <c r="G331" i="2"/>
  <c r="I331" i="2"/>
  <c r="G333" i="2"/>
  <c r="I333" i="2"/>
  <c r="G337" i="2"/>
  <c r="I337" i="2"/>
  <c r="G341" i="2"/>
  <c r="I341" i="2"/>
  <c r="G349" i="2"/>
  <c r="I349" i="2"/>
  <c r="F351" i="2"/>
  <c r="I351" i="2"/>
  <c r="G355" i="2"/>
  <c r="I355" i="2"/>
  <c r="G363" i="2"/>
  <c r="I363" i="2"/>
  <c r="G365" i="2"/>
  <c r="I365" i="2"/>
  <c r="G369" i="2"/>
  <c r="I369" i="2"/>
  <c r="G373" i="2"/>
  <c r="I373" i="2"/>
  <c r="G73" i="2"/>
  <c r="E107" i="2"/>
  <c r="E111" i="2"/>
  <c r="G117" i="2"/>
  <c r="G129" i="2"/>
  <c r="G153" i="2"/>
  <c r="H153" i="2" s="1"/>
  <c r="G157" i="2"/>
  <c r="G161" i="2"/>
  <c r="E63" i="2"/>
  <c r="E75" i="2"/>
  <c r="G101" i="2"/>
  <c r="G109" i="2"/>
  <c r="G145" i="2"/>
  <c r="E34" i="2"/>
  <c r="G35" i="2"/>
  <c r="G41" i="2"/>
  <c r="E51" i="2"/>
  <c r="H1083" i="2"/>
  <c r="F167" i="2"/>
  <c r="G848" i="2"/>
  <c r="G1851" i="2"/>
  <c r="E524" i="2"/>
  <c r="E1288" i="2"/>
  <c r="E1595" i="2"/>
  <c r="G2069" i="2"/>
  <c r="G131" i="2"/>
  <c r="H131" i="2" s="1"/>
  <c r="G133" i="2"/>
  <c r="G135" i="2"/>
  <c r="G139" i="2"/>
  <c r="E792" i="2"/>
  <c r="G1270" i="2"/>
  <c r="H1540" i="2"/>
  <c r="G1717" i="2"/>
  <c r="F1975" i="2"/>
  <c r="E2040" i="2"/>
  <c r="F2119" i="2"/>
  <c r="E1803" i="2"/>
  <c r="E1002" i="2"/>
  <c r="G223" i="2"/>
  <c r="E670" i="2"/>
  <c r="F1001" i="2"/>
  <c r="G1030" i="2"/>
  <c r="F1113" i="2"/>
  <c r="H1341" i="2"/>
  <c r="G1374" i="2"/>
  <c r="F1629" i="2"/>
  <c r="E1764" i="2"/>
  <c r="G1769" i="2"/>
  <c r="F1883" i="2"/>
  <c r="F1970" i="2"/>
  <c r="H1764" i="2"/>
  <c r="G80" i="2"/>
  <c r="G485" i="2"/>
  <c r="G584" i="2"/>
  <c r="G728" i="2"/>
  <c r="E839" i="2"/>
  <c r="F1285" i="2"/>
  <c r="E1540" i="2"/>
  <c r="F1541" i="2"/>
  <c r="F1843" i="2"/>
  <c r="G1984" i="2"/>
  <c r="F2037" i="2"/>
  <c r="F2058" i="2"/>
  <c r="G2089" i="2"/>
  <c r="F2136" i="2"/>
  <c r="G255" i="2"/>
  <c r="E428" i="2"/>
  <c r="F435" i="2"/>
  <c r="H474" i="2"/>
  <c r="G812" i="2"/>
  <c r="E924" i="2"/>
  <c r="H1303" i="2"/>
  <c r="E1476" i="2"/>
  <c r="G1531" i="2"/>
  <c r="G1718" i="2"/>
  <c r="G1864" i="2"/>
  <c r="G1965" i="2"/>
  <c r="F232" i="2"/>
  <c r="H232" i="2" s="1"/>
  <c r="F263" i="2"/>
  <c r="F389" i="2"/>
  <c r="G428" i="2"/>
  <c r="G457" i="2"/>
  <c r="F552" i="2"/>
  <c r="H638" i="2"/>
  <c r="H710" i="2"/>
  <c r="H1718" i="2"/>
  <c r="G1919" i="2"/>
  <c r="G1976" i="2"/>
  <c r="F168" i="2"/>
  <c r="E551" i="2"/>
  <c r="E840" i="2"/>
  <c r="H1353" i="2"/>
  <c r="E1374" i="2"/>
  <c r="E1796" i="2"/>
  <c r="G1803" i="2"/>
  <c r="H1844" i="2"/>
  <c r="G1888" i="2"/>
  <c r="V19" i="2"/>
  <c r="F144" i="2"/>
  <c r="H144" i="2" s="1"/>
  <c r="G192" i="2"/>
  <c r="E295" i="2"/>
  <c r="E467" i="2"/>
  <c r="F588" i="2"/>
  <c r="F615" i="2"/>
  <c r="H634" i="2"/>
  <c r="F647" i="2"/>
  <c r="G660" i="2"/>
  <c r="F800" i="2"/>
  <c r="E820" i="2"/>
  <c r="G852" i="2"/>
  <c r="F869" i="2"/>
  <c r="F896" i="2"/>
  <c r="F962" i="2"/>
  <c r="H1040" i="2"/>
  <c r="E1234" i="2"/>
  <c r="E1237" i="2"/>
  <c r="E1266" i="2"/>
  <c r="G1274" i="2"/>
  <c r="F1321" i="2"/>
  <c r="F1488" i="2"/>
  <c r="G1517" i="2"/>
  <c r="H1530" i="2"/>
  <c r="F1573" i="2"/>
  <c r="F1590" i="2"/>
  <c r="G1622" i="2"/>
  <c r="H1643" i="2"/>
  <c r="F1757" i="2"/>
  <c r="E1763" i="2"/>
  <c r="E1789" i="2"/>
  <c r="G1828" i="2"/>
  <c r="E1859" i="2"/>
  <c r="F1872" i="2"/>
  <c r="G1885" i="2"/>
  <c r="H1945" i="2"/>
  <c r="E2135" i="2"/>
  <c r="H494" i="2"/>
  <c r="E552" i="2"/>
  <c r="F768" i="2"/>
  <c r="F868" i="2"/>
  <c r="H877" i="2"/>
  <c r="F900" i="2"/>
  <c r="F951" i="2"/>
  <c r="G1052" i="2"/>
  <c r="H1069" i="2"/>
  <c r="E1090" i="2"/>
  <c r="F1109" i="2"/>
  <c r="H1193" i="2"/>
  <c r="F1234" i="2"/>
  <c r="H1253" i="2"/>
  <c r="E1270" i="2"/>
  <c r="G1291" i="2"/>
  <c r="E1292" i="2"/>
  <c r="E1333" i="2"/>
  <c r="F1394" i="2"/>
  <c r="H1399" i="2"/>
  <c r="G1577" i="2"/>
  <c r="F1609" i="2"/>
  <c r="F1686" i="2"/>
  <c r="G1705" i="2"/>
  <c r="F1762" i="2"/>
  <c r="F1823" i="2"/>
  <c r="H1849" i="2"/>
  <c r="G1856" i="2"/>
  <c r="E1971" i="2"/>
  <c r="G2009" i="2"/>
  <c r="H2095" i="2"/>
  <c r="G124" i="2"/>
  <c r="H124" i="2" s="1"/>
  <c r="E676" i="2"/>
  <c r="H701" i="2"/>
  <c r="E724" i="2"/>
  <c r="H753" i="2"/>
  <c r="E1062" i="2"/>
  <c r="G1090" i="2"/>
  <c r="G1292" i="2"/>
  <c r="G1398" i="2"/>
  <c r="G1458" i="2"/>
  <c r="E2092" i="2"/>
  <c r="H2105" i="2"/>
  <c r="E639" i="2"/>
  <c r="F639" i="2"/>
  <c r="F671" i="2"/>
  <c r="E671" i="2"/>
  <c r="F700" i="2"/>
  <c r="G700" i="2"/>
  <c r="G1074" i="2"/>
  <c r="F1074" i="2"/>
  <c r="E1074" i="2"/>
  <c r="G1262" i="2"/>
  <c r="F1262" i="2"/>
  <c r="G1287" i="2"/>
  <c r="H1287" i="2"/>
  <c r="F1931" i="2"/>
  <c r="G1931" i="2"/>
  <c r="E1931" i="2"/>
  <c r="G2062" i="2"/>
  <c r="G61" i="2"/>
  <c r="G63" i="2"/>
  <c r="G67" i="2"/>
  <c r="G77" i="2"/>
  <c r="G79" i="2"/>
  <c r="H79" i="2" s="1"/>
  <c r="E95" i="2"/>
  <c r="G159" i="2"/>
  <c r="G256" i="2"/>
  <c r="F284" i="2"/>
  <c r="F396" i="2"/>
  <c r="E448" i="2"/>
  <c r="E460" i="2"/>
  <c r="G480" i="2"/>
  <c r="G521" i="2"/>
  <c r="H704" i="2"/>
  <c r="G704" i="2"/>
  <c r="F704" i="2"/>
  <c r="H779" i="2"/>
  <c r="E779" i="2"/>
  <c r="G809" i="2"/>
  <c r="F809" i="2"/>
  <c r="H834" i="2"/>
  <c r="E834" i="2"/>
  <c r="G945" i="2"/>
  <c r="F945" i="2"/>
  <c r="G974" i="2"/>
  <c r="F974" i="2"/>
  <c r="E974" i="2"/>
  <c r="H1084" i="2"/>
  <c r="G1084" i="2"/>
  <c r="G1126" i="2"/>
  <c r="F1126" i="2"/>
  <c r="H1132" i="2"/>
  <c r="E1132" i="2"/>
  <c r="H1243" i="2"/>
  <c r="G1243" i="2"/>
  <c r="F1342" i="2"/>
  <c r="G1342" i="2"/>
  <c r="E1414" i="2"/>
  <c r="G1414" i="2"/>
  <c r="F1414" i="2"/>
  <c r="F1465" i="2"/>
  <c r="E1465" i="2"/>
  <c r="E1575" i="2"/>
  <c r="E1732" i="2"/>
  <c r="F1732" i="2"/>
  <c r="F1887" i="2"/>
  <c r="G1887" i="2"/>
  <c r="G396" i="2"/>
  <c r="F448" i="2"/>
  <c r="H585" i="2"/>
  <c r="G649" i="2"/>
  <c r="H722" i="2"/>
  <c r="E722" i="2"/>
  <c r="F772" i="2"/>
  <c r="G772" i="2"/>
  <c r="H813" i="2"/>
  <c r="F813" i="2"/>
  <c r="H849" i="2"/>
  <c r="G1056" i="2"/>
  <c r="H1056" i="2"/>
  <c r="H1742" i="2"/>
  <c r="H1801" i="2"/>
  <c r="E1801" i="2"/>
  <c r="G1865" i="2"/>
  <c r="H1865" i="2"/>
  <c r="E1865" i="2"/>
  <c r="F1884" i="2"/>
  <c r="G1968" i="2"/>
  <c r="H1980" i="2"/>
  <c r="F2038" i="2"/>
  <c r="F2120" i="2"/>
  <c r="E2120" i="2"/>
  <c r="G752" i="2"/>
  <c r="F752" i="2"/>
  <c r="H1163" i="2"/>
  <c r="G1163" i="2"/>
  <c r="E1397" i="2"/>
  <c r="H1397" i="2"/>
  <c r="H1739" i="2"/>
  <c r="G1739" i="2"/>
  <c r="G56" i="2"/>
  <c r="E79" i="2"/>
  <c r="F208" i="2"/>
  <c r="F231" i="2"/>
  <c r="F327" i="2"/>
  <c r="F416" i="2"/>
  <c r="G432" i="2"/>
  <c r="G448" i="2"/>
  <c r="F501" i="2"/>
  <c r="E616" i="2"/>
  <c r="F616" i="2"/>
  <c r="E648" i="2"/>
  <c r="F648" i="2"/>
  <c r="H665" i="2"/>
  <c r="G692" i="2"/>
  <c r="F692" i="2"/>
  <c r="F707" i="2"/>
  <c r="E707" i="2"/>
  <c r="H763" i="2"/>
  <c r="E763" i="2"/>
  <c r="G808" i="2"/>
  <c r="F808" i="2"/>
  <c r="E810" i="2"/>
  <c r="G872" i="2"/>
  <c r="E872" i="2"/>
  <c r="G944" i="2"/>
  <c r="F944" i="2"/>
  <c r="H948" i="2"/>
  <c r="F981" i="2"/>
  <c r="H981" i="2"/>
  <c r="G1051" i="2"/>
  <c r="H1051" i="2"/>
  <c r="H1127" i="2"/>
  <c r="G1127" i="2"/>
  <c r="F1127" i="2"/>
  <c r="E1192" i="2"/>
  <c r="H1244" i="2"/>
  <c r="G1244" i="2"/>
  <c r="E1244" i="2"/>
  <c r="G1551" i="2"/>
  <c r="G1625" i="2"/>
  <c r="E1625" i="2"/>
  <c r="G1685" i="2"/>
  <c r="F1685" i="2"/>
  <c r="G1725" i="2"/>
  <c r="F1725" i="2"/>
  <c r="G1915" i="2"/>
  <c r="F1915" i="2"/>
  <c r="E1915" i="2"/>
  <c r="F2077" i="2"/>
  <c r="G2077" i="2"/>
  <c r="G588" i="2"/>
  <c r="F840" i="2"/>
  <c r="H1109" i="2"/>
  <c r="G1823" i="2"/>
  <c r="H2135" i="2"/>
  <c r="G797" i="2"/>
  <c r="F853" i="2"/>
  <c r="G878" i="2"/>
  <c r="G897" i="2"/>
  <c r="E962" i="2"/>
  <c r="F1002" i="2"/>
  <c r="G1031" i="2"/>
  <c r="F1062" i="2"/>
  <c r="G1082" i="2"/>
  <c r="E1198" i="2"/>
  <c r="F1302" i="2"/>
  <c r="F1354" i="2"/>
  <c r="G1367" i="2"/>
  <c r="G1399" i="2"/>
  <c r="H1404" i="2"/>
  <c r="F1489" i="2"/>
  <c r="G1530" i="2"/>
  <c r="E1532" i="2"/>
  <c r="G1561" i="2"/>
  <c r="H1590" i="2"/>
  <c r="F1617" i="2"/>
  <c r="G1629" i="2"/>
  <c r="H1646" i="2"/>
  <c r="E1687" i="2"/>
  <c r="G1761" i="2"/>
  <c r="G1762" i="2"/>
  <c r="H1763" i="2"/>
  <c r="E1769" i="2"/>
  <c r="E1829" i="2"/>
  <c r="F1844" i="2"/>
  <c r="E1850" i="2"/>
  <c r="H1853" i="2"/>
  <c r="F1858" i="2"/>
  <c r="G1859" i="2"/>
  <c r="F1871" i="2"/>
  <c r="H1889" i="2"/>
  <c r="F1919" i="2"/>
  <c r="H1948" i="2"/>
  <c r="G1955" i="2"/>
  <c r="F1964" i="2"/>
  <c r="F1971" i="2"/>
  <c r="H2026" i="2"/>
  <c r="F2091" i="2"/>
  <c r="G2092" i="2"/>
  <c r="F2105" i="2"/>
  <c r="E826" i="2"/>
  <c r="G1054" i="2"/>
  <c r="F1054" i="2"/>
  <c r="E1054" i="2"/>
  <c r="G1673" i="2"/>
  <c r="F1673" i="2"/>
  <c r="E1673" i="2"/>
  <c r="G1737" i="2"/>
  <c r="F1737" i="2"/>
  <c r="E1737" i="2"/>
  <c r="H1775" i="2"/>
  <c r="F1807" i="2"/>
  <c r="G1807" i="2"/>
  <c r="H1852" i="2"/>
  <c r="H1873" i="2"/>
  <c r="E1873" i="2"/>
  <c r="E1995" i="2"/>
  <c r="G48" i="2"/>
  <c r="H48" i="2" s="1"/>
  <c r="G84" i="2"/>
  <c r="G160" i="2"/>
  <c r="H160" i="2" s="1"/>
  <c r="F175" i="2"/>
  <c r="H175" i="2" s="1"/>
  <c r="F199" i="2"/>
  <c r="F200" i="2"/>
  <c r="F272" i="2"/>
  <c r="F348" i="2"/>
  <c r="F359" i="2"/>
  <c r="E359" i="2"/>
  <c r="H394" i="2"/>
  <c r="G394" i="2"/>
  <c r="E394" i="2"/>
  <c r="H403" i="2"/>
  <c r="F403" i="2"/>
  <c r="E403" i="2"/>
  <c r="F440" i="2"/>
  <c r="E440" i="2"/>
  <c r="F500" i="2"/>
  <c r="E500" i="2"/>
  <c r="E587" i="2"/>
  <c r="F587" i="2"/>
  <c r="G836" i="2"/>
  <c r="E836" i="2"/>
  <c r="E851" i="2"/>
  <c r="G860" i="2"/>
  <c r="F860" i="2"/>
  <c r="E860" i="2"/>
  <c r="G864" i="2"/>
  <c r="E864" i="2"/>
  <c r="G921" i="2"/>
  <c r="F921" i="2"/>
  <c r="F950" i="2"/>
  <c r="G950" i="2"/>
  <c r="H1013" i="2"/>
  <c r="F1013" i="2"/>
  <c r="E1013" i="2"/>
  <c r="H1088" i="2"/>
  <c r="G1088" i="2"/>
  <c r="E1169" i="2"/>
  <c r="H1189" i="2"/>
  <c r="F1189" i="2"/>
  <c r="E1233" i="2"/>
  <c r="F1294" i="2"/>
  <c r="E1294" i="2"/>
  <c r="G1294" i="2"/>
  <c r="H1328" i="2"/>
  <c r="G1328" i="2"/>
  <c r="G1330" i="2"/>
  <c r="F1330" i="2"/>
  <c r="G1421" i="2"/>
  <c r="E1421" i="2"/>
  <c r="G716" i="2"/>
  <c r="E716" i="2"/>
  <c r="H953" i="2"/>
  <c r="F953" i="2"/>
  <c r="H1108" i="2"/>
  <c r="G271" i="2"/>
  <c r="F271" i="2"/>
  <c r="G316" i="2"/>
  <c r="F316" i="2"/>
  <c r="H421" i="2"/>
  <c r="F421" i="2"/>
  <c r="H453" i="2"/>
  <c r="G453" i="2"/>
  <c r="F453" i="2"/>
  <c r="H462" i="2"/>
  <c r="G462" i="2"/>
  <c r="F523" i="2"/>
  <c r="E523" i="2"/>
  <c r="F683" i="2"/>
  <c r="E683" i="2"/>
  <c r="E703" i="2"/>
  <c r="F703" i="2"/>
  <c r="G713" i="2"/>
  <c r="F713" i="2"/>
  <c r="H726" i="2"/>
  <c r="H747" i="2"/>
  <c r="E747" i="2"/>
  <c r="F756" i="2"/>
  <c r="G756" i="2"/>
  <c r="E771" i="2"/>
  <c r="G825" i="2"/>
  <c r="F825" i="2"/>
  <c r="H829" i="2"/>
  <c r="F829" i="2"/>
  <c r="F871" i="2"/>
  <c r="E871" i="2"/>
  <c r="G912" i="2"/>
  <c r="E912" i="2"/>
  <c r="H943" i="2"/>
  <c r="G954" i="2"/>
  <c r="F954" i="2"/>
  <c r="E954" i="2"/>
  <c r="H1093" i="2"/>
  <c r="F1093" i="2"/>
  <c r="E1093" i="2"/>
  <c r="E1160" i="2"/>
  <c r="H1279" i="2"/>
  <c r="G680" i="2"/>
  <c r="E680" i="2"/>
  <c r="E712" i="2"/>
  <c r="G712" i="2"/>
  <c r="F712" i="2"/>
  <c r="E738" i="2"/>
  <c r="H738" i="2"/>
  <c r="G738" i="2"/>
  <c r="H770" i="2"/>
  <c r="G770" i="2"/>
  <c r="G824" i="2"/>
  <c r="F824" i="2"/>
  <c r="E903" i="2"/>
  <c r="H1047" i="2"/>
  <c r="G1047" i="2"/>
  <c r="F1047" i="2"/>
  <c r="H1444" i="2"/>
  <c r="F1444" i="2"/>
  <c r="E1444" i="2"/>
  <c r="G1529" i="2"/>
  <c r="F1529" i="2"/>
  <c r="E1529" i="2"/>
  <c r="F1654" i="2"/>
  <c r="H1654" i="2"/>
  <c r="G1654" i="2"/>
  <c r="E1903" i="2"/>
  <c r="F1903" i="2"/>
  <c r="G1963" i="2"/>
  <c r="F1963" i="2"/>
  <c r="G1989" i="2"/>
  <c r="F1989" i="2"/>
  <c r="E1989" i="2"/>
  <c r="F2073" i="2"/>
  <c r="G2073" i="2"/>
  <c r="E2073" i="2"/>
  <c r="G45" i="2"/>
  <c r="G47" i="2"/>
  <c r="H47" i="2" s="1"/>
  <c r="G83" i="2"/>
  <c r="G91" i="2"/>
  <c r="H91" i="2" s="1"/>
  <c r="G97" i="2"/>
  <c r="G99" i="2"/>
  <c r="G104" i="2"/>
  <c r="G108" i="2"/>
  <c r="G112" i="2"/>
  <c r="G191" i="2"/>
  <c r="G224" i="2"/>
  <c r="F264" i="2"/>
  <c r="H393" i="2"/>
  <c r="G393" i="2"/>
  <c r="H439" i="2"/>
  <c r="F439" i="2"/>
  <c r="H490" i="2"/>
  <c r="E490" i="2"/>
  <c r="H499" i="2"/>
  <c r="F499" i="2"/>
  <c r="E499" i="2"/>
  <c r="F612" i="2"/>
  <c r="G612" i="2"/>
  <c r="H637" i="2"/>
  <c r="G669" i="2"/>
  <c r="H799" i="2"/>
  <c r="H845" i="2"/>
  <c r="F845" i="2"/>
  <c r="H859" i="2"/>
  <c r="F859" i="2"/>
  <c r="G994" i="2"/>
  <c r="E994" i="2"/>
  <c r="F1061" i="2"/>
  <c r="H1061" i="2"/>
  <c r="E1089" i="2"/>
  <c r="G1110" i="2"/>
  <c r="E1110" i="2"/>
  <c r="H1168" i="2"/>
  <c r="G1168" i="2"/>
  <c r="H1180" i="2"/>
  <c r="G1180" i="2"/>
  <c r="H1371" i="2"/>
  <c r="G1371" i="2"/>
  <c r="H1389" i="2"/>
  <c r="F1162" i="2"/>
  <c r="G1162" i="2"/>
  <c r="H1239" i="2"/>
  <c r="G1239" i="2"/>
  <c r="H1268" i="2"/>
  <c r="E1286" i="2"/>
  <c r="G1286" i="2"/>
  <c r="E1320" i="2"/>
  <c r="H1323" i="2"/>
  <c r="G1323" i="2"/>
  <c r="H1325" i="2"/>
  <c r="G1346" i="2"/>
  <c r="E1346" i="2"/>
  <c r="F1350" i="2"/>
  <c r="E1350" i="2"/>
  <c r="F1533" i="2"/>
  <c r="E1533" i="2"/>
  <c r="G1634" i="2"/>
  <c r="F1634" i="2"/>
  <c r="H1636" i="2"/>
  <c r="F1636" i="2"/>
  <c r="E1636" i="2"/>
  <c r="H1647" i="2"/>
  <c r="H1836" i="2"/>
  <c r="E1890" i="2"/>
  <c r="F1890" i="2"/>
  <c r="F1956" i="2"/>
  <c r="G1956" i="2"/>
  <c r="H2064" i="2"/>
  <c r="F2081" i="2"/>
  <c r="G2081" i="2"/>
  <c r="E2081" i="2"/>
  <c r="F420" i="2"/>
  <c r="G425" i="2"/>
  <c r="E426" i="2"/>
  <c r="E480" i="2"/>
  <c r="G489" i="2"/>
  <c r="E492" i="2"/>
  <c r="E522" i="2"/>
  <c r="H586" i="2"/>
  <c r="F628" i="2"/>
  <c r="G636" i="2"/>
  <c r="F640" i="2"/>
  <c r="E643" i="2"/>
  <c r="E652" i="2"/>
  <c r="F668" i="2"/>
  <c r="E672" i="2"/>
  <c r="E679" i="2"/>
  <c r="E682" i="2"/>
  <c r="H698" i="2"/>
  <c r="H702" i="2"/>
  <c r="F711" i="2"/>
  <c r="F715" i="2"/>
  <c r="E720" i="2"/>
  <c r="G729" i="2"/>
  <c r="G754" i="2"/>
  <c r="E755" i="2"/>
  <c r="H769" i="2"/>
  <c r="E795" i="2"/>
  <c r="E798" i="2"/>
  <c r="E818" i="2"/>
  <c r="G828" i="2"/>
  <c r="G844" i="2"/>
  <c r="H850" i="2"/>
  <c r="F856" i="2"/>
  <c r="F857" i="2"/>
  <c r="E858" i="2"/>
  <c r="F861" i="2"/>
  <c r="E866" i="2"/>
  <c r="F884" i="2"/>
  <c r="G902" i="2"/>
  <c r="F909" i="2"/>
  <c r="E936" i="2"/>
  <c r="F970" i="2"/>
  <c r="G971" i="2"/>
  <c r="E972" i="2"/>
  <c r="E981" i="2"/>
  <c r="F985" i="2"/>
  <c r="F998" i="2"/>
  <c r="F999" i="2"/>
  <c r="E1004" i="2"/>
  <c r="G1042" i="2"/>
  <c r="E1078" i="2"/>
  <c r="F1081" i="2"/>
  <c r="E1082" i="2"/>
  <c r="F1129" i="2"/>
  <c r="E1130" i="2"/>
  <c r="G1148" i="2"/>
  <c r="H1149" i="2"/>
  <c r="H1159" i="2"/>
  <c r="H1165" i="2"/>
  <c r="G1175" i="2"/>
  <c r="E1186" i="2"/>
  <c r="F1214" i="2"/>
  <c r="G1232" i="2"/>
  <c r="F1239" i="2"/>
  <c r="H1300" i="2"/>
  <c r="H1319" i="2"/>
  <c r="G1319" i="2"/>
  <c r="G1322" i="2"/>
  <c r="F1322" i="2"/>
  <c r="E1329" i="2"/>
  <c r="G1350" i="2"/>
  <c r="H1372" i="2"/>
  <c r="G1372" i="2"/>
  <c r="E1372" i="2"/>
  <c r="G1613" i="2"/>
  <c r="E1613" i="2"/>
  <c r="F1867" i="2"/>
  <c r="G1867" i="2"/>
  <c r="E1867" i="2"/>
  <c r="H1874" i="2"/>
  <c r="F1874" i="2"/>
  <c r="E1874" i="2"/>
  <c r="E1886" i="2"/>
  <c r="F1935" i="2"/>
  <c r="G1935" i="2"/>
  <c r="E1935" i="2"/>
  <c r="H1986" i="2"/>
  <c r="F1986" i="2"/>
  <c r="E2011" i="2"/>
  <c r="G2061" i="2"/>
  <c r="F2061" i="2"/>
  <c r="E2108" i="2"/>
  <c r="F2108" i="2"/>
  <c r="E416" i="2"/>
  <c r="E419" i="2"/>
  <c r="G426" i="2"/>
  <c r="E435" i="2"/>
  <c r="E458" i="2"/>
  <c r="F485" i="2"/>
  <c r="F488" i="2"/>
  <c r="F492" i="2"/>
  <c r="G640" i="2"/>
  <c r="G866" i="2"/>
  <c r="H879" i="2"/>
  <c r="E900" i="2"/>
  <c r="F901" i="2"/>
  <c r="E956" i="2"/>
  <c r="G972" i="2"/>
  <c r="H980" i="2"/>
  <c r="E982" i="2"/>
  <c r="G999" i="2"/>
  <c r="H1021" i="2"/>
  <c r="F1031" i="2"/>
  <c r="E1041" i="2"/>
  <c r="E1052" i="2"/>
  <c r="E1057" i="2"/>
  <c r="F1078" i="2"/>
  <c r="E1084" i="2"/>
  <c r="E1122" i="2"/>
  <c r="F1130" i="2"/>
  <c r="E1164" i="2"/>
  <c r="G1190" i="2"/>
  <c r="F1190" i="2"/>
  <c r="F1194" i="2"/>
  <c r="E1218" i="2"/>
  <c r="G1218" i="2"/>
  <c r="F1238" i="2"/>
  <c r="H1280" i="2"/>
  <c r="F1282" i="2"/>
  <c r="E1282" i="2"/>
  <c r="F1319" i="2"/>
  <c r="E1322" i="2"/>
  <c r="G1324" i="2"/>
  <c r="E1324" i="2"/>
  <c r="H1349" i="2"/>
  <c r="F1349" i="2"/>
  <c r="F1390" i="2"/>
  <c r="G1525" i="2"/>
  <c r="F1525" i="2"/>
  <c r="E1525" i="2"/>
  <c r="G1565" i="2"/>
  <c r="E1565" i="2"/>
  <c r="G1633" i="2"/>
  <c r="F1633" i="2"/>
  <c r="H1635" i="2"/>
  <c r="E1635" i="2"/>
  <c r="G1693" i="2"/>
  <c r="F1693" i="2"/>
  <c r="E1693" i="2"/>
  <c r="H1711" i="2"/>
  <c r="G1863" i="2"/>
  <c r="F1863" i="2"/>
  <c r="G1880" i="2"/>
  <c r="E1943" i="2"/>
  <c r="F1943" i="2"/>
  <c r="E2039" i="2"/>
  <c r="E2118" i="2"/>
  <c r="F1476" i="2"/>
  <c r="H1622" i="2"/>
  <c r="G1686" i="2"/>
  <c r="H1732" i="2"/>
  <c r="H1796" i="2"/>
  <c r="G1801" i="2"/>
  <c r="H2040" i="2"/>
  <c r="G2058" i="2"/>
  <c r="E1629" i="2"/>
  <c r="F1705" i="2"/>
  <c r="H1940" i="2"/>
  <c r="G1994" i="2"/>
  <c r="G2010" i="2"/>
  <c r="F2013" i="2"/>
  <c r="H2058" i="2"/>
  <c r="H2107" i="2"/>
  <c r="E2110" i="2"/>
  <c r="F2121" i="2"/>
  <c r="E2144" i="2"/>
  <c r="H1343" i="2"/>
  <c r="E1358" i="2"/>
  <c r="F1367" i="2"/>
  <c r="F1370" i="2"/>
  <c r="F1378" i="2"/>
  <c r="F1383" i="2"/>
  <c r="E1488" i="2"/>
  <c r="G1490" i="2"/>
  <c r="H1516" i="2"/>
  <c r="H1523" i="2"/>
  <c r="E1573" i="2"/>
  <c r="F1574" i="2"/>
  <c r="F1577" i="2"/>
  <c r="E1609" i="2"/>
  <c r="E2077" i="2"/>
  <c r="H2110" i="2"/>
  <c r="H2137" i="2"/>
  <c r="E47" i="2"/>
  <c r="F51" i="2"/>
  <c r="G53" i="2"/>
  <c r="G55" i="2"/>
  <c r="H55" i="2" s="1"/>
  <c r="G60" i="2"/>
  <c r="G64" i="2"/>
  <c r="G68" i="2"/>
  <c r="E83" i="2"/>
  <c r="G88" i="2"/>
  <c r="G92" i="2"/>
  <c r="H92" i="2" s="1"/>
  <c r="F176" i="2"/>
  <c r="G51" i="2"/>
  <c r="G52" i="2"/>
  <c r="H52" i="2" s="1"/>
  <c r="G59" i="2"/>
  <c r="H59" i="2" s="1"/>
  <c r="G85" i="2"/>
  <c r="G87" i="2"/>
  <c r="H87" i="2" s="1"/>
  <c r="G100" i="2"/>
  <c r="G121" i="2"/>
  <c r="G123" i="2"/>
  <c r="G151" i="2"/>
  <c r="F151" i="2"/>
  <c r="H151" i="2" s="1"/>
  <c r="G184" i="2"/>
  <c r="F184" i="2"/>
  <c r="G215" i="2"/>
  <c r="F215" i="2"/>
  <c r="H215" i="2" s="1"/>
  <c r="F123" i="2"/>
  <c r="E123" i="2"/>
  <c r="G152" i="2"/>
  <c r="F152" i="2"/>
  <c r="H152" i="2" s="1"/>
  <c r="G183" i="2"/>
  <c r="F183" i="2"/>
  <c r="F207" i="2"/>
  <c r="G216" i="2"/>
  <c r="H216" i="2" s="1"/>
  <c r="F216" i="2"/>
  <c r="G95" i="2"/>
  <c r="G96" i="2"/>
  <c r="G103" i="2"/>
  <c r="H103" i="2" s="1"/>
  <c r="G128" i="2"/>
  <c r="G239" i="2"/>
  <c r="G240" i="2"/>
  <c r="F247" i="2"/>
  <c r="H247" i="2" s="1"/>
  <c r="F248" i="2"/>
  <c r="F279" i="2"/>
  <c r="F280" i="2"/>
  <c r="F292" i="2"/>
  <c r="F299" i="2"/>
  <c r="F300" i="2"/>
  <c r="F308" i="2"/>
  <c r="F324" i="2"/>
  <c r="F331" i="2"/>
  <c r="F332" i="2"/>
  <c r="F340" i="2"/>
  <c r="F356" i="2"/>
  <c r="F363" i="2"/>
  <c r="F364" i="2"/>
  <c r="F372" i="2"/>
  <c r="E384" i="2"/>
  <c r="G389" i="2"/>
  <c r="G398" i="2"/>
  <c r="E412" i="2"/>
  <c r="G421" i="2"/>
  <c r="G430" i="2"/>
  <c r="G458" i="2"/>
  <c r="F460" i="2"/>
  <c r="F467" i="2"/>
  <c r="G490" i="2"/>
  <c r="E512" i="2"/>
  <c r="H521" i="2"/>
  <c r="H522" i="2"/>
  <c r="F524" i="2"/>
  <c r="G533" i="2"/>
  <c r="E559" i="2"/>
  <c r="E560" i="2"/>
  <c r="F568" i="2"/>
  <c r="G569" i="2"/>
  <c r="E570" i="2"/>
  <c r="E571" i="2"/>
  <c r="E572" i="2"/>
  <c r="E599" i="2"/>
  <c r="E600" i="2"/>
  <c r="H633" i="2"/>
  <c r="E651" i="2"/>
  <c r="H669" i="2"/>
  <c r="H670" i="2"/>
  <c r="F672" i="2"/>
  <c r="E675" i="2"/>
  <c r="F680" i="2"/>
  <c r="G681" i="2"/>
  <c r="H697" i="2"/>
  <c r="F716" i="2"/>
  <c r="F717" i="2"/>
  <c r="F720" i="2"/>
  <c r="H721" i="2"/>
  <c r="G722" i="2"/>
  <c r="E723" i="2"/>
  <c r="F724" i="2"/>
  <c r="F725" i="2"/>
  <c r="F731" i="2"/>
  <c r="E732" i="2"/>
  <c r="E736" i="2"/>
  <c r="F740" i="2"/>
  <c r="F741" i="2"/>
  <c r="E744" i="2"/>
  <c r="G749" i="2"/>
  <c r="E750" i="2"/>
  <c r="H751" i="2"/>
  <c r="E760" i="2"/>
  <c r="G765" i="2"/>
  <c r="E766" i="2"/>
  <c r="H767" i="2"/>
  <c r="G768" i="2"/>
  <c r="G781" i="2"/>
  <c r="E782" i="2"/>
  <c r="E791" i="2"/>
  <c r="E804" i="2"/>
  <c r="H822" i="2"/>
  <c r="H832" i="2"/>
  <c r="H838" i="2"/>
  <c r="F841" i="2"/>
  <c r="G882" i="2"/>
  <c r="E888" i="2"/>
  <c r="H895" i="2"/>
  <c r="G896" i="2"/>
  <c r="E911" i="2"/>
  <c r="F920" i="2"/>
  <c r="E920" i="2"/>
  <c r="H955" i="2"/>
  <c r="G955" i="2"/>
  <c r="G105" i="2"/>
  <c r="G107" i="2"/>
  <c r="G111" i="2"/>
  <c r="G125" i="2"/>
  <c r="G127" i="2"/>
  <c r="H127" i="2" s="1"/>
  <c r="G132" i="2"/>
  <c r="G136" i="2"/>
  <c r="G140" i="2"/>
  <c r="F384" i="2"/>
  <c r="F512" i="2"/>
  <c r="F560" i="2"/>
  <c r="H569" i="2"/>
  <c r="H570" i="2"/>
  <c r="F572" i="2"/>
  <c r="G585" i="2"/>
  <c r="E586" i="2"/>
  <c r="F600" i="2"/>
  <c r="G637" i="2"/>
  <c r="E638" i="2"/>
  <c r="E640" i="2"/>
  <c r="E644" i="2"/>
  <c r="E650" i="2"/>
  <c r="H666" i="2"/>
  <c r="E684" i="2"/>
  <c r="G701" i="2"/>
  <c r="E702" i="2"/>
  <c r="E704" i="2"/>
  <c r="E708" i="2"/>
  <c r="E730" i="2"/>
  <c r="F732" i="2"/>
  <c r="F733" i="2"/>
  <c r="E743" i="2"/>
  <c r="E759" i="2"/>
  <c r="F773" i="2"/>
  <c r="F811" i="2"/>
  <c r="E812" i="2"/>
  <c r="E816" i="2"/>
  <c r="F827" i="2"/>
  <c r="E828" i="2"/>
  <c r="E832" i="2"/>
  <c r="F843" i="2"/>
  <c r="E844" i="2"/>
  <c r="E848" i="2"/>
  <c r="E850" i="2"/>
  <c r="E852" i="2"/>
  <c r="H854" i="2"/>
  <c r="E875" i="2"/>
  <c r="F880" i="2"/>
  <c r="H881" i="2"/>
  <c r="E887" i="2"/>
  <c r="H894" i="2"/>
  <c r="G905" i="2"/>
  <c r="F905" i="2"/>
  <c r="H907" i="2"/>
  <c r="E907" i="2"/>
  <c r="G910" i="2"/>
  <c r="G920" i="2"/>
  <c r="E923" i="2"/>
  <c r="G932" i="2"/>
  <c r="F932" i="2"/>
  <c r="E961" i="2"/>
  <c r="H973" i="2"/>
  <c r="G384" i="2"/>
  <c r="G512" i="2"/>
  <c r="G922" i="2"/>
  <c r="H942" i="2"/>
  <c r="E883" i="2"/>
  <c r="G904" i="2"/>
  <c r="F904" i="2"/>
  <c r="H906" i="2"/>
  <c r="G906" i="2"/>
  <c r="F908" i="2"/>
  <c r="E908" i="2"/>
  <c r="G933" i="2"/>
  <c r="F933" i="2"/>
  <c r="G958" i="2"/>
  <c r="E958" i="2"/>
  <c r="H965" i="2"/>
  <c r="E965" i="2"/>
  <c r="G934" i="2"/>
  <c r="F949" i="2"/>
  <c r="E950" i="2"/>
  <c r="G960" i="2"/>
  <c r="G967" i="2"/>
  <c r="E968" i="2"/>
  <c r="E986" i="2"/>
  <c r="G1008" i="2"/>
  <c r="E1009" i="2"/>
  <c r="H1023" i="2"/>
  <c r="E1030" i="2"/>
  <c r="H1033" i="2"/>
  <c r="F1034" i="2"/>
  <c r="E1042" i="2"/>
  <c r="E1061" i="2"/>
  <c r="H1076" i="2"/>
  <c r="G1079" i="2"/>
  <c r="E1086" i="2"/>
  <c r="H1099" i="2"/>
  <c r="G1100" i="2"/>
  <c r="H1101" i="2"/>
  <c r="F1102" i="2"/>
  <c r="E1114" i="2"/>
  <c r="G1136" i="2"/>
  <c r="E1137" i="2"/>
  <c r="G1138" i="2"/>
  <c r="G1143" i="2"/>
  <c r="E1153" i="2"/>
  <c r="F1159" i="2"/>
  <c r="F1161" i="2"/>
  <c r="E1162" i="2"/>
  <c r="F1170" i="2"/>
  <c r="E1173" i="2"/>
  <c r="H1181" i="2"/>
  <c r="G1182" i="2"/>
  <c r="E1201" i="2"/>
  <c r="F1202" i="2"/>
  <c r="H1221" i="2"/>
  <c r="G1222" i="2"/>
  <c r="E1228" i="2"/>
  <c r="G1246" i="2"/>
  <c r="F1248" i="2"/>
  <c r="H1248" i="2"/>
  <c r="E1249" i="2"/>
  <c r="H1277" i="2"/>
  <c r="F1301" i="2"/>
  <c r="E1301" i="2"/>
  <c r="G1335" i="2"/>
  <c r="E1377" i="2"/>
  <c r="F1382" i="2"/>
  <c r="E1382" i="2"/>
  <c r="G1406" i="2"/>
  <c r="F1406" i="2"/>
  <c r="E1406" i="2"/>
  <c r="F1417" i="2"/>
  <c r="H1487" i="2"/>
  <c r="F1509" i="2"/>
  <c r="G1509" i="2"/>
  <c r="E1509" i="2"/>
  <c r="G1553" i="2"/>
  <c r="F1553" i="2"/>
  <c r="E1553" i="2"/>
  <c r="F1086" i="2"/>
  <c r="H1100" i="2"/>
  <c r="G1102" i="2"/>
  <c r="G1202" i="2"/>
  <c r="H1215" i="2"/>
  <c r="E1224" i="2"/>
  <c r="G1248" i="2"/>
  <c r="F1253" i="2"/>
  <c r="E1265" i="2"/>
  <c r="G1273" i="2"/>
  <c r="H1273" i="2"/>
  <c r="E1274" i="2"/>
  <c r="E1281" i="2"/>
  <c r="E1313" i="2"/>
  <c r="G1334" i="2"/>
  <c r="E1334" i="2"/>
  <c r="H1381" i="2"/>
  <c r="F1381" i="2"/>
  <c r="H1403" i="2"/>
  <c r="G1403" i="2"/>
  <c r="H1475" i="2"/>
  <c r="H1478" i="2"/>
  <c r="F1478" i="2"/>
  <c r="G1362" i="2"/>
  <c r="F1362" i="2"/>
  <c r="H1376" i="2"/>
  <c r="G1376" i="2"/>
  <c r="H1428" i="2"/>
  <c r="F1428" i="2"/>
  <c r="E1428" i="2"/>
  <c r="H1430" i="2"/>
  <c r="F1430" i="2"/>
  <c r="G1449" i="2"/>
  <c r="E1449" i="2"/>
  <c r="H1460" i="2"/>
  <c r="F1460" i="2"/>
  <c r="E1460" i="2"/>
  <c r="F1510" i="2"/>
  <c r="G1510" i="2"/>
  <c r="E1559" i="2"/>
  <c r="E1000" i="2"/>
  <c r="G1003" i="2"/>
  <c r="E1006" i="2"/>
  <c r="E1034" i="2"/>
  <c r="H1053" i="2"/>
  <c r="H1055" i="2"/>
  <c r="F1079" i="2"/>
  <c r="E1096" i="2"/>
  <c r="E1128" i="2"/>
  <c r="G1131" i="2"/>
  <c r="E1134" i="2"/>
  <c r="E1141" i="2"/>
  <c r="E1174" i="2"/>
  <c r="H1183" i="2"/>
  <c r="F1191" i="2"/>
  <c r="H1213" i="2"/>
  <c r="F1222" i="2"/>
  <c r="F1246" i="2"/>
  <c r="H1261" i="2"/>
  <c r="E1278" i="2"/>
  <c r="F1477" i="2"/>
  <c r="E1477" i="2"/>
  <c r="H1492" i="2"/>
  <c r="F1492" i="2"/>
  <c r="E1492" i="2"/>
  <c r="H1518" i="2"/>
  <c r="G1567" i="2"/>
  <c r="H1597" i="2"/>
  <c r="F1597" i="2"/>
  <c r="F1598" i="2"/>
  <c r="G1653" i="2"/>
  <c r="H1661" i="2"/>
  <c r="F1661" i="2"/>
  <c r="F1665" i="2"/>
  <c r="H1675" i="2"/>
  <c r="G1707" i="2"/>
  <c r="G1771" i="2"/>
  <c r="H1774" i="2"/>
  <c r="G1782" i="2"/>
  <c r="E1809" i="2"/>
  <c r="H1809" i="2"/>
  <c r="E1404" i="2"/>
  <c r="H1427" i="2"/>
  <c r="E1429" i="2"/>
  <c r="E1435" i="2"/>
  <c r="E1440" i="2"/>
  <c r="E1441" i="2"/>
  <c r="G1442" i="2"/>
  <c r="G1474" i="2"/>
  <c r="F1497" i="2"/>
  <c r="H1542" i="2"/>
  <c r="G1547" i="2"/>
  <c r="H1565" i="2"/>
  <c r="F1565" i="2"/>
  <c r="G1579" i="2"/>
  <c r="E1597" i="2"/>
  <c r="H1598" i="2"/>
  <c r="E1603" i="2"/>
  <c r="F1604" i="2"/>
  <c r="E1641" i="2"/>
  <c r="E1661" i="2"/>
  <c r="H1667" i="2"/>
  <c r="E1668" i="2"/>
  <c r="H1679" i="2"/>
  <c r="F1697" i="2"/>
  <c r="F1698" i="2"/>
  <c r="E1699" i="2"/>
  <c r="E1700" i="2"/>
  <c r="H1725" i="2"/>
  <c r="E1725" i="2"/>
  <c r="G1729" i="2"/>
  <c r="F1749" i="2"/>
  <c r="F1750" i="2"/>
  <c r="H1757" i="2"/>
  <c r="E1757" i="2"/>
  <c r="G1781" i="2"/>
  <c r="H1782" i="2"/>
  <c r="H1789" i="2"/>
  <c r="F1789" i="2"/>
  <c r="F1793" i="2"/>
  <c r="H1837" i="2"/>
  <c r="H1881" i="2"/>
  <c r="G1881" i="2"/>
  <c r="E1881" i="2"/>
  <c r="H1924" i="2"/>
  <c r="G1924" i="2"/>
  <c r="G2021" i="2"/>
  <c r="F2021" i="2"/>
  <c r="E2021" i="2"/>
  <c r="F1372" i="2"/>
  <c r="G1404" i="2"/>
  <c r="F1440" i="2"/>
  <c r="E1591" i="2"/>
  <c r="G1597" i="2"/>
  <c r="F1602" i="2"/>
  <c r="H1604" i="2"/>
  <c r="G1641" i="2"/>
  <c r="G1661" i="2"/>
  <c r="G1666" i="2"/>
  <c r="H1668" i="2"/>
  <c r="H1678" i="2"/>
  <c r="G1698" i="2"/>
  <c r="H1699" i="2"/>
  <c r="F1700" i="2"/>
  <c r="E1731" i="2"/>
  <c r="G1750" i="2"/>
  <c r="H1795" i="2"/>
  <c r="E1810" i="2"/>
  <c r="H1810" i="2"/>
  <c r="G1815" i="2"/>
  <c r="E1815" i="2"/>
  <c r="H1848" i="2"/>
  <c r="G1895" i="2"/>
  <c r="F1895" i="2"/>
  <c r="H1908" i="2"/>
  <c r="G1908" i="2"/>
  <c r="H1949" i="2"/>
  <c r="H1961" i="2"/>
  <c r="G1961" i="2"/>
  <c r="E1961" i="2"/>
  <c r="H1977" i="2"/>
  <c r="G1977" i="2"/>
  <c r="F2079" i="2"/>
  <c r="H2079" i="2"/>
  <c r="G2079" i="2"/>
  <c r="E2079" i="2"/>
  <c r="H2094" i="2"/>
  <c r="G2094" i="2"/>
  <c r="E2094" i="2"/>
  <c r="G1599" i="2"/>
  <c r="H1710" i="2"/>
  <c r="F1730" i="2"/>
  <c r="H1743" i="2"/>
  <c r="G1794" i="2"/>
  <c r="E1925" i="2"/>
  <c r="H1981" i="2"/>
  <c r="G2128" i="2"/>
  <c r="E2128" i="2"/>
  <c r="H1693" i="2"/>
  <c r="F1808" i="2"/>
  <c r="H1879" i="2"/>
  <c r="G1879" i="2"/>
  <c r="F1879" i="2"/>
  <c r="E1879" i="2"/>
  <c r="E1909" i="2"/>
  <c r="E1934" i="2"/>
  <c r="G2033" i="2"/>
  <c r="F2033" i="2"/>
  <c r="E2033" i="2"/>
  <c r="H1884" i="2"/>
  <c r="H1885" i="2"/>
  <c r="H1890" i="2"/>
  <c r="G1903" i="2"/>
  <c r="G1943" i="2"/>
  <c r="H1956" i="2"/>
  <c r="H1964" i="2"/>
  <c r="H1965" i="2"/>
  <c r="H1994" i="2"/>
  <c r="H2010" i="2"/>
  <c r="G2038" i="2"/>
  <c r="H2039" i="2"/>
  <c r="H2089" i="2"/>
  <c r="G2108" i="2"/>
  <c r="H2119" i="2"/>
  <c r="F1852" i="2"/>
  <c r="G1853" i="2"/>
  <c r="H1857" i="2"/>
  <c r="H1864" i="2"/>
  <c r="E1866" i="2"/>
  <c r="G1872" i="2"/>
  <c r="F1888" i="2"/>
  <c r="E1889" i="2"/>
  <c r="H1969" i="2"/>
  <c r="H1985" i="2"/>
  <c r="H2012" i="2"/>
  <c r="E2027" i="2"/>
  <c r="H2060" i="2"/>
  <c r="H2091" i="2"/>
  <c r="F2107" i="2"/>
  <c r="H2111" i="2"/>
  <c r="G2114" i="2"/>
  <c r="E2134" i="2"/>
  <c r="G37" i="2"/>
  <c r="F65" i="2"/>
  <c r="E72" i="2"/>
  <c r="F137" i="2"/>
  <c r="E143" i="2"/>
  <c r="H227" i="2"/>
  <c r="H259" i="2"/>
  <c r="G262" i="2"/>
  <c r="H275" i="2"/>
  <c r="G278" i="2"/>
  <c r="H283" i="2"/>
  <c r="G286" i="2"/>
  <c r="E304" i="2"/>
  <c r="G304" i="2"/>
  <c r="G318" i="2"/>
  <c r="G322" i="2"/>
  <c r="H335" i="2"/>
  <c r="G335" i="2"/>
  <c r="F378" i="2"/>
  <c r="G378" i="2"/>
  <c r="H392" i="2"/>
  <c r="E392" i="2"/>
  <c r="F402" i="2"/>
  <c r="E405" i="2"/>
  <c r="G405" i="2"/>
  <c r="E445" i="2"/>
  <c r="H445" i="2"/>
  <c r="E449" i="2"/>
  <c r="H452" i="2"/>
  <c r="E452" i="2"/>
  <c r="E473" i="2"/>
  <c r="H473" i="2"/>
  <c r="G491" i="2"/>
  <c r="G507" i="2"/>
  <c r="H507" i="2"/>
  <c r="H518" i="2"/>
  <c r="H532" i="2"/>
  <c r="E532" i="2"/>
  <c r="H553" i="2"/>
  <c r="G565" i="2"/>
  <c r="H579" i="2"/>
  <c r="F579" i="2"/>
  <c r="E579" i="2"/>
  <c r="H623" i="2"/>
  <c r="F623" i="2"/>
  <c r="E623" i="2"/>
  <c r="H645" i="2"/>
  <c r="G645" i="2"/>
  <c r="H654" i="2"/>
  <c r="E654" i="2"/>
  <c r="H687" i="2"/>
  <c r="F687" i="2"/>
  <c r="E687" i="2"/>
  <c r="F709" i="2"/>
  <c r="F734" i="2"/>
  <c r="G734" i="2"/>
  <c r="E734" i="2"/>
  <c r="H876" i="2"/>
  <c r="G876" i="2"/>
  <c r="F876" i="2"/>
  <c r="E876" i="2"/>
  <c r="H939" i="2"/>
  <c r="E939" i="2"/>
  <c r="G997" i="2"/>
  <c r="H997" i="2"/>
  <c r="F997" i="2"/>
  <c r="E997" i="2"/>
  <c r="H1087" i="2"/>
  <c r="H1250" i="2"/>
  <c r="E1250" i="2"/>
  <c r="G1250" i="2"/>
  <c r="F1250" i="2"/>
  <c r="H1437" i="2"/>
  <c r="F1437" i="2"/>
  <c r="E1437" i="2"/>
  <c r="G1437" i="2"/>
  <c r="H1471" i="2"/>
  <c r="E1568" i="2"/>
  <c r="F1691" i="2"/>
  <c r="H1691" i="2"/>
  <c r="G1691" i="2"/>
  <c r="E1691" i="2"/>
  <c r="E1783" i="2"/>
  <c r="F2031" i="2"/>
  <c r="H2031" i="2"/>
  <c r="G2031" i="2"/>
  <c r="E2031" i="2"/>
  <c r="E37" i="2"/>
  <c r="F35" i="2"/>
  <c r="F57" i="2"/>
  <c r="F61" i="2"/>
  <c r="H61" i="2" s="1"/>
  <c r="E71" i="2"/>
  <c r="F72" i="2"/>
  <c r="F89" i="2"/>
  <c r="F105" i="2"/>
  <c r="E108" i="2"/>
  <c r="E140" i="2"/>
  <c r="F149" i="2"/>
  <c r="E156" i="2"/>
  <c r="I156" i="2" s="1"/>
  <c r="F165" i="2"/>
  <c r="E172" i="2"/>
  <c r="I172" i="2" s="1"/>
  <c r="F181" i="2"/>
  <c r="H181" i="2" s="1"/>
  <c r="E188" i="2"/>
  <c r="I188" i="2" s="1"/>
  <c r="F197" i="2"/>
  <c r="E204" i="2"/>
  <c r="I204" i="2" s="1"/>
  <c r="E211" i="2"/>
  <c r="I211" i="2" s="1"/>
  <c r="E227" i="2"/>
  <c r="E235" i="2"/>
  <c r="F237" i="2"/>
  <c r="H237" i="2" s="1"/>
  <c r="E251" i="2"/>
  <c r="I251" i="2" s="1"/>
  <c r="F253" i="2"/>
  <c r="F261" i="2"/>
  <c r="E267" i="2"/>
  <c r="F269" i="2"/>
  <c r="E276" i="2"/>
  <c r="F289" i="2"/>
  <c r="G326" i="2"/>
  <c r="H520" i="2"/>
  <c r="E520" i="2"/>
  <c r="H528" i="2"/>
  <c r="F528" i="2"/>
  <c r="H531" i="2"/>
  <c r="E531" i="2"/>
  <c r="F532" i="2"/>
  <c r="H535" i="2"/>
  <c r="F535" i="2"/>
  <c r="H538" i="2"/>
  <c r="E538" i="2"/>
  <c r="H540" i="2"/>
  <c r="F540" i="2"/>
  <c r="E540" i="2"/>
  <c r="G553" i="2"/>
  <c r="H556" i="2"/>
  <c r="G556" i="2"/>
  <c r="F556" i="2"/>
  <c r="H564" i="2"/>
  <c r="G564" i="2"/>
  <c r="F564" i="2"/>
  <c r="H576" i="2"/>
  <c r="G576" i="2"/>
  <c r="F576" i="2"/>
  <c r="H589" i="2"/>
  <c r="H595" i="2"/>
  <c r="F595" i="2"/>
  <c r="E595" i="2"/>
  <c r="H603" i="2"/>
  <c r="F603" i="2"/>
  <c r="H606" i="2"/>
  <c r="E606" i="2"/>
  <c r="H608" i="2"/>
  <c r="F608" i="2"/>
  <c r="E608" i="2"/>
  <c r="H620" i="2"/>
  <c r="G620" i="2"/>
  <c r="F620" i="2"/>
  <c r="E746" i="2"/>
  <c r="E762" i="2"/>
  <c r="H796" i="2"/>
  <c r="G796" i="2"/>
  <c r="F796" i="2"/>
  <c r="E796" i="2"/>
  <c r="F814" i="2"/>
  <c r="G814" i="2"/>
  <c r="E814" i="2"/>
  <c r="E819" i="2"/>
  <c r="F830" i="2"/>
  <c r="G830" i="2"/>
  <c r="E830" i="2"/>
  <c r="E835" i="2"/>
  <c r="F846" i="2"/>
  <c r="G846" i="2"/>
  <c r="E846" i="2"/>
  <c r="E873" i="2"/>
  <c r="G873" i="2"/>
  <c r="F873" i="2"/>
  <c r="H886" i="2"/>
  <c r="G889" i="2"/>
  <c r="F889" i="2"/>
  <c r="H891" i="2"/>
  <c r="E891" i="2"/>
  <c r="E913" i="2"/>
  <c r="G913" i="2"/>
  <c r="F913" i="2"/>
  <c r="E925" i="2"/>
  <c r="G925" i="2"/>
  <c r="F925" i="2"/>
  <c r="H927" i="2"/>
  <c r="E927" i="2"/>
  <c r="H957" i="2"/>
  <c r="E983" i="2"/>
  <c r="H983" i="2"/>
  <c r="G983" i="2"/>
  <c r="F983" i="2"/>
  <c r="F988" i="2"/>
  <c r="H988" i="2"/>
  <c r="G988" i="2"/>
  <c r="E988" i="2"/>
  <c r="H990" i="2"/>
  <c r="G990" i="2"/>
  <c r="F990" i="2"/>
  <c r="E990" i="2"/>
  <c r="F992" i="2"/>
  <c r="H992" i="2"/>
  <c r="G992" i="2"/>
  <c r="H1005" i="2"/>
  <c r="G1017" i="2"/>
  <c r="H1017" i="2"/>
  <c r="F1017" i="2"/>
  <c r="E1032" i="2"/>
  <c r="F1036" i="2"/>
  <c r="H1036" i="2"/>
  <c r="G1036" i="2"/>
  <c r="E1036" i="2"/>
  <c r="H1038" i="2"/>
  <c r="G1038" i="2"/>
  <c r="F1038" i="2"/>
  <c r="E1038" i="2"/>
  <c r="G1045" i="2"/>
  <c r="H1045" i="2"/>
  <c r="F1045" i="2"/>
  <c r="E1045" i="2"/>
  <c r="E1063" i="2"/>
  <c r="H1063" i="2"/>
  <c r="G1063" i="2"/>
  <c r="F1063" i="2"/>
  <c r="G1065" i="2"/>
  <c r="H1065" i="2"/>
  <c r="F1065" i="2"/>
  <c r="E1111" i="2"/>
  <c r="H1111" i="2"/>
  <c r="G1111" i="2"/>
  <c r="F1111" i="2"/>
  <c r="F1116" i="2"/>
  <c r="H1116" i="2"/>
  <c r="G1116" i="2"/>
  <c r="E1116" i="2"/>
  <c r="H1118" i="2"/>
  <c r="G1118" i="2"/>
  <c r="F1118" i="2"/>
  <c r="E1118" i="2"/>
  <c r="F1120" i="2"/>
  <c r="H1120" i="2"/>
  <c r="G1120" i="2"/>
  <c r="H1133" i="2"/>
  <c r="H1140" i="2"/>
  <c r="H1178" i="2"/>
  <c r="F1178" i="2"/>
  <c r="G1178" i="2"/>
  <c r="E1178" i="2"/>
  <c r="F1212" i="2"/>
  <c r="E1212" i="2"/>
  <c r="H1212" i="2"/>
  <c r="G1212" i="2"/>
  <c r="H1242" i="2"/>
  <c r="E1242" i="2"/>
  <c r="G1242" i="2"/>
  <c r="F1242" i="2"/>
  <c r="E1255" i="2"/>
  <c r="G1255" i="2"/>
  <c r="H1255" i="2"/>
  <c r="F1255" i="2"/>
  <c r="F1308" i="2"/>
  <c r="G1308" i="2"/>
  <c r="H1308" i="2"/>
  <c r="E1308" i="2"/>
  <c r="H1332" i="2"/>
  <c r="H1373" i="2"/>
  <c r="H1423" i="2"/>
  <c r="H1433" i="2"/>
  <c r="G1433" i="2"/>
  <c r="F1433" i="2"/>
  <c r="E1433" i="2"/>
  <c r="E1447" i="2"/>
  <c r="G1447" i="2"/>
  <c r="H1453" i="2"/>
  <c r="F1453" i="2"/>
  <c r="G1453" i="2"/>
  <c r="E1453" i="2"/>
  <c r="E1558" i="2"/>
  <c r="F1558" i="2"/>
  <c r="G1558" i="2"/>
  <c r="H1558" i="2"/>
  <c r="H1601" i="2"/>
  <c r="E1601" i="2"/>
  <c r="G1601" i="2"/>
  <c r="F1601" i="2"/>
  <c r="E1623" i="2"/>
  <c r="H1630" i="2"/>
  <c r="F1630" i="2"/>
  <c r="F69" i="2"/>
  <c r="F109" i="2"/>
  <c r="H109" i="2" s="1"/>
  <c r="F113" i="2"/>
  <c r="G246" i="2"/>
  <c r="G270" i="2"/>
  <c r="E336" i="2"/>
  <c r="G336" i="2"/>
  <c r="G350" i="2"/>
  <c r="H367" i="2"/>
  <c r="G367" i="2"/>
  <c r="F382" i="2"/>
  <c r="H382" i="2"/>
  <c r="F422" i="2"/>
  <c r="H464" i="2"/>
  <c r="F464" i="2"/>
  <c r="G471" i="2"/>
  <c r="F510" i="2"/>
  <c r="H510" i="2"/>
  <c r="H536" i="2"/>
  <c r="G536" i="2"/>
  <c r="F536" i="2"/>
  <c r="H573" i="2"/>
  <c r="H604" i="2"/>
  <c r="G604" i="2"/>
  <c r="F604" i="2"/>
  <c r="H617" i="2"/>
  <c r="H664" i="2"/>
  <c r="G664" i="2"/>
  <c r="F664" i="2"/>
  <c r="E664" i="2"/>
  <c r="H776" i="2"/>
  <c r="G776" i="2"/>
  <c r="F776" i="2"/>
  <c r="E776" i="2"/>
  <c r="F802" i="2"/>
  <c r="H802" i="2"/>
  <c r="G802" i="2"/>
  <c r="E802" i="2"/>
  <c r="H1146" i="2"/>
  <c r="G1146" i="2"/>
  <c r="F1146" i="2"/>
  <c r="E1146" i="2"/>
  <c r="E1185" i="2"/>
  <c r="E1217" i="2"/>
  <c r="H1245" i="2"/>
  <c r="H1258" i="2"/>
  <c r="F1258" i="2"/>
  <c r="E1258" i="2"/>
  <c r="G1258" i="2"/>
  <c r="E1655" i="2"/>
  <c r="H1683" i="2"/>
  <c r="E1683" i="2"/>
  <c r="F37" i="2"/>
  <c r="E39" i="2"/>
  <c r="E43" i="2"/>
  <c r="E64" i="2"/>
  <c r="G65" i="2"/>
  <c r="E112" i="2"/>
  <c r="E119" i="2"/>
  <c r="F133" i="2"/>
  <c r="F143" i="2"/>
  <c r="E148" i="2"/>
  <c r="I148" i="2" s="1"/>
  <c r="E164" i="2"/>
  <c r="I164" i="2" s="1"/>
  <c r="E171" i="2"/>
  <c r="I171" i="2" s="1"/>
  <c r="E179" i="2"/>
  <c r="I179" i="2" s="1"/>
  <c r="E196" i="2"/>
  <c r="I196" i="2" s="1"/>
  <c r="E203" i="2"/>
  <c r="I203" i="2" s="1"/>
  <c r="F213" i="2"/>
  <c r="H213" i="2" s="1"/>
  <c r="E220" i="2"/>
  <c r="E228" i="2"/>
  <c r="I228" i="2" s="1"/>
  <c r="E244" i="2"/>
  <c r="I244" i="2" s="1"/>
  <c r="E260" i="2"/>
  <c r="E275" i="2"/>
  <c r="G294" i="2"/>
  <c r="G298" i="2"/>
  <c r="H311" i="2"/>
  <c r="G311" i="2"/>
  <c r="F321" i="2"/>
  <c r="G330" i="2"/>
  <c r="E335" i="2"/>
  <c r="F339" i="2"/>
  <c r="E344" i="2"/>
  <c r="G344" i="2"/>
  <c r="H347" i="2"/>
  <c r="E347" i="2"/>
  <c r="F353" i="2"/>
  <c r="G358" i="2"/>
  <c r="G362" i="2"/>
  <c r="E367" i="2"/>
  <c r="F371" i="2"/>
  <c r="G375" i="2"/>
  <c r="H376" i="2"/>
  <c r="G376" i="2"/>
  <c r="E377" i="2"/>
  <c r="H377" i="2"/>
  <c r="E378" i="2"/>
  <c r="G382" i="2"/>
  <c r="G391" i="2"/>
  <c r="F391" i="2"/>
  <c r="F392" i="2"/>
  <c r="G395" i="2"/>
  <c r="E397" i="2"/>
  <c r="H402" i="2"/>
  <c r="E404" i="2"/>
  <c r="F405" i="2"/>
  <c r="F410" i="2"/>
  <c r="G410" i="2"/>
  <c r="G411" i="2"/>
  <c r="H411" i="2"/>
  <c r="F414" i="2"/>
  <c r="H414" i="2"/>
  <c r="F418" i="2"/>
  <c r="H418" i="2"/>
  <c r="H424" i="2"/>
  <c r="E424" i="2"/>
  <c r="F434" i="2"/>
  <c r="H436" i="2"/>
  <c r="G436" i="2"/>
  <c r="E437" i="2"/>
  <c r="G437" i="2"/>
  <c r="F438" i="2"/>
  <c r="E444" i="2"/>
  <c r="G447" i="2"/>
  <c r="E451" i="2"/>
  <c r="F452" i="2"/>
  <c r="F454" i="2"/>
  <c r="E464" i="2"/>
  <c r="F471" i="2"/>
  <c r="E472" i="2"/>
  <c r="G473" i="2"/>
  <c r="H476" i="2"/>
  <c r="F476" i="2"/>
  <c r="E477" i="2"/>
  <c r="H477" i="2"/>
  <c r="E481" i="2"/>
  <c r="G483" i="2"/>
  <c r="F483" i="2"/>
  <c r="H484" i="2"/>
  <c r="E484" i="2"/>
  <c r="H491" i="2"/>
  <c r="H496" i="2"/>
  <c r="F496" i="2"/>
  <c r="E497" i="2"/>
  <c r="G503" i="2"/>
  <c r="H504" i="2"/>
  <c r="G504" i="2"/>
  <c r="E505" i="2"/>
  <c r="H505" i="2"/>
  <c r="E506" i="2"/>
  <c r="G510" i="2"/>
  <c r="E36" i="2"/>
  <c r="I36" i="2" s="1"/>
  <c r="F34" i="2"/>
  <c r="G36" i="2"/>
  <c r="F39" i="2"/>
  <c r="F43" i="2"/>
  <c r="F49" i="2"/>
  <c r="F53" i="2"/>
  <c r="E56" i="2"/>
  <c r="G57" i="2"/>
  <c r="E60" i="2"/>
  <c r="F64" i="2"/>
  <c r="E67" i="2"/>
  <c r="F75" i="2"/>
  <c r="F81" i="2"/>
  <c r="F85" i="2"/>
  <c r="H85" i="2" s="1"/>
  <c r="E88" i="2"/>
  <c r="G89" i="2"/>
  <c r="F93" i="2"/>
  <c r="F97" i="2"/>
  <c r="E100" i="2"/>
  <c r="E104" i="2"/>
  <c r="F108" i="2"/>
  <c r="H108" i="2" s="1"/>
  <c r="F112" i="2"/>
  <c r="F115" i="2"/>
  <c r="F119" i="2"/>
  <c r="F125" i="2"/>
  <c r="E128" i="2"/>
  <c r="E132" i="2"/>
  <c r="E135" i="2"/>
  <c r="E139" i="2"/>
  <c r="F140" i="2"/>
  <c r="F148" i="2"/>
  <c r="G149" i="2"/>
  <c r="F155" i="2"/>
  <c r="F156" i="2"/>
  <c r="F164" i="2"/>
  <c r="G165" i="2"/>
  <c r="H165" i="2" s="1"/>
  <c r="F172" i="2"/>
  <c r="G181" i="2"/>
  <c r="F188" i="2"/>
  <c r="F195" i="2"/>
  <c r="F196" i="2"/>
  <c r="G197" i="2"/>
  <c r="F204" i="2"/>
  <c r="H207" i="2"/>
  <c r="G213" i="2"/>
  <c r="F219" i="2"/>
  <c r="H219" i="2" s="1"/>
  <c r="F220" i="2"/>
  <c r="H220" i="2" s="1"/>
  <c r="H223" i="2"/>
  <c r="F227" i="2"/>
  <c r="F228" i="2"/>
  <c r="H228" i="2" s="1"/>
  <c r="H231" i="2"/>
  <c r="G237" i="2"/>
  <c r="H239" i="2"/>
  <c r="F243" i="2"/>
  <c r="H243" i="2" s="1"/>
  <c r="F244" i="2"/>
  <c r="G250" i="2"/>
  <c r="G253" i="2"/>
  <c r="H253" i="2" s="1"/>
  <c r="H255" i="2"/>
  <c r="G258" i="2"/>
  <c r="F259" i="2"/>
  <c r="F260" i="2"/>
  <c r="G261" i="2"/>
  <c r="H263" i="2"/>
  <c r="G266" i="2"/>
  <c r="G269" i="2"/>
  <c r="H271" i="2"/>
  <c r="G274" i="2"/>
  <c r="F275" i="2"/>
  <c r="F276" i="2"/>
  <c r="H279" i="2"/>
  <c r="G282" i="2"/>
  <c r="F283" i="2"/>
  <c r="H287" i="2"/>
  <c r="G287" i="2"/>
  <c r="E288" i="2"/>
  <c r="G288" i="2"/>
  <c r="G289" i="2"/>
  <c r="H291" i="2"/>
  <c r="E291" i="2"/>
  <c r="F297" i="2"/>
  <c r="G302" i="2"/>
  <c r="G306" i="2"/>
  <c r="E311" i="2"/>
  <c r="H319" i="2"/>
  <c r="G319" i="2"/>
  <c r="E320" i="2"/>
  <c r="G320" i="2"/>
  <c r="G321" i="2"/>
  <c r="H323" i="2"/>
  <c r="E323" i="2"/>
  <c r="F329" i="2"/>
  <c r="G334" i="2"/>
  <c r="F335" i="2"/>
  <c r="G338" i="2"/>
  <c r="F344" i="2"/>
  <c r="F347" i="2"/>
  <c r="H351" i="2"/>
  <c r="G351" i="2"/>
  <c r="E352" i="2"/>
  <c r="G352" i="2"/>
  <c r="G353" i="2"/>
  <c r="H355" i="2"/>
  <c r="E355" i="2"/>
  <c r="F361" i="2"/>
  <c r="G366" i="2"/>
  <c r="F367" i="2"/>
  <c r="G370" i="2"/>
  <c r="F375" i="2"/>
  <c r="E376" i="2"/>
  <c r="G377" i="2"/>
  <c r="H378" i="2"/>
  <c r="H380" i="2"/>
  <c r="F380" i="2"/>
  <c r="E381" i="2"/>
  <c r="H381" i="2"/>
  <c r="E385" i="2"/>
  <c r="G387" i="2"/>
  <c r="F387" i="2"/>
  <c r="H388" i="2"/>
  <c r="E388" i="2"/>
  <c r="H391" i="2"/>
  <c r="G392" i="2"/>
  <c r="H395" i="2"/>
  <c r="H397" i="2"/>
  <c r="H400" i="2"/>
  <c r="F400" i="2"/>
  <c r="E401" i="2"/>
  <c r="H405" i="2"/>
  <c r="G407" i="2"/>
  <c r="H408" i="2"/>
  <c r="G408" i="2"/>
  <c r="E409" i="2"/>
  <c r="H409" i="2"/>
  <c r="E410" i="2"/>
  <c r="G414" i="2"/>
  <c r="G423" i="2"/>
  <c r="F423" i="2"/>
  <c r="F424" i="2"/>
  <c r="G427" i="2"/>
  <c r="E429" i="2"/>
  <c r="H434" i="2"/>
  <c r="E436" i="2"/>
  <c r="F437" i="2"/>
  <c r="F442" i="2"/>
  <c r="G442" i="2"/>
  <c r="G443" i="2"/>
  <c r="H443" i="2"/>
  <c r="F446" i="2"/>
  <c r="H446" i="2"/>
  <c r="F450" i="2"/>
  <c r="H450" i="2"/>
  <c r="G452" i="2"/>
  <c r="H456" i="2"/>
  <c r="E456" i="2"/>
  <c r="G464" i="2"/>
  <c r="F466" i="2"/>
  <c r="H468" i="2"/>
  <c r="G468" i="2"/>
  <c r="E469" i="2"/>
  <c r="G469" i="2"/>
  <c r="F470" i="2"/>
  <c r="H471" i="2"/>
  <c r="E476" i="2"/>
  <c r="G479" i="2"/>
  <c r="E483" i="2"/>
  <c r="F484" i="2"/>
  <c r="F486" i="2"/>
  <c r="E496" i="2"/>
  <c r="F503" i="2"/>
  <c r="E504" i="2"/>
  <c r="G505" i="2"/>
  <c r="H508" i="2"/>
  <c r="F508" i="2"/>
  <c r="E509" i="2"/>
  <c r="H509" i="2"/>
  <c r="H516" i="2"/>
  <c r="F516" i="2"/>
  <c r="G517" i="2"/>
  <c r="H519" i="2"/>
  <c r="E519" i="2"/>
  <c r="F520" i="2"/>
  <c r="H525" i="2"/>
  <c r="H527" i="2"/>
  <c r="F527" i="2"/>
  <c r="E528" i="2"/>
  <c r="F531" i="2"/>
  <c r="G532" i="2"/>
  <c r="E535" i="2"/>
  <c r="G540" i="2"/>
  <c r="H542" i="2"/>
  <c r="H547" i="2"/>
  <c r="F547" i="2"/>
  <c r="E547" i="2"/>
  <c r="H555" i="2"/>
  <c r="F555" i="2"/>
  <c r="E556" i="2"/>
  <c r="H563" i="2"/>
  <c r="F563" i="2"/>
  <c r="E564" i="2"/>
  <c r="H575" i="2"/>
  <c r="F575" i="2"/>
  <c r="E576" i="2"/>
  <c r="H580" i="2"/>
  <c r="F580" i="2"/>
  <c r="E580" i="2"/>
  <c r="G589" i="2"/>
  <c r="H592" i="2"/>
  <c r="G592" i="2"/>
  <c r="F592" i="2"/>
  <c r="H602" i="2"/>
  <c r="E603" i="2"/>
  <c r="G608" i="2"/>
  <c r="H619" i="2"/>
  <c r="F619" i="2"/>
  <c r="E620" i="2"/>
  <c r="H622" i="2"/>
  <c r="E622" i="2"/>
  <c r="H624" i="2"/>
  <c r="G624" i="2"/>
  <c r="F624" i="2"/>
  <c r="E624" i="2"/>
  <c r="H632" i="2"/>
  <c r="G632" i="2"/>
  <c r="F632" i="2"/>
  <c r="E632" i="2"/>
  <c r="H653" i="2"/>
  <c r="G653" i="2"/>
  <c r="H655" i="2"/>
  <c r="F655" i="2"/>
  <c r="E655" i="2"/>
  <c r="H663" i="2"/>
  <c r="F663" i="2"/>
  <c r="E663" i="2"/>
  <c r="H677" i="2"/>
  <c r="G677" i="2"/>
  <c r="H686" i="2"/>
  <c r="E686" i="2"/>
  <c r="H688" i="2"/>
  <c r="G688" i="2"/>
  <c r="F688" i="2"/>
  <c r="E688" i="2"/>
  <c r="H696" i="2"/>
  <c r="G696" i="2"/>
  <c r="F696" i="2"/>
  <c r="E696" i="2"/>
  <c r="H735" i="2"/>
  <c r="H748" i="2"/>
  <c r="G748" i="2"/>
  <c r="F748" i="2"/>
  <c r="E748" i="2"/>
  <c r="H764" i="2"/>
  <c r="G764" i="2"/>
  <c r="F764" i="2"/>
  <c r="E764" i="2"/>
  <c r="G775" i="2"/>
  <c r="F775" i="2"/>
  <c r="E775" i="2"/>
  <c r="H780" i="2"/>
  <c r="G780" i="2"/>
  <c r="F780" i="2"/>
  <c r="E780" i="2"/>
  <c r="H784" i="2"/>
  <c r="G784" i="2"/>
  <c r="F784" i="2"/>
  <c r="E784" i="2"/>
  <c r="F786" i="2"/>
  <c r="H786" i="2"/>
  <c r="G786" i="2"/>
  <c r="E786" i="2"/>
  <c r="H788" i="2"/>
  <c r="G788" i="2"/>
  <c r="F788" i="2"/>
  <c r="E788" i="2"/>
  <c r="H790" i="2"/>
  <c r="E793" i="2"/>
  <c r="G793" i="2"/>
  <c r="F793" i="2"/>
  <c r="F837" i="2"/>
  <c r="F862" i="2"/>
  <c r="G862" i="2"/>
  <c r="E862" i="2"/>
  <c r="H938" i="2"/>
  <c r="G938" i="2"/>
  <c r="H940" i="2"/>
  <c r="G940" i="2"/>
  <c r="F940" i="2"/>
  <c r="E940" i="2"/>
  <c r="H959" i="2"/>
  <c r="H966" i="2"/>
  <c r="G966" i="2"/>
  <c r="F966" i="2"/>
  <c r="E966" i="2"/>
  <c r="H978" i="2"/>
  <c r="G978" i="2"/>
  <c r="F978" i="2"/>
  <c r="E978" i="2"/>
  <c r="H1014" i="2"/>
  <c r="G1014" i="2"/>
  <c r="F1014" i="2"/>
  <c r="E1014" i="2"/>
  <c r="F1072" i="2"/>
  <c r="H1072" i="2"/>
  <c r="G1072" i="2"/>
  <c r="H1085" i="2"/>
  <c r="H1094" i="2"/>
  <c r="G1094" i="2"/>
  <c r="F1094" i="2"/>
  <c r="E1094" i="2"/>
  <c r="H1106" i="2"/>
  <c r="G1106" i="2"/>
  <c r="F1106" i="2"/>
  <c r="E1106" i="2"/>
  <c r="H1142" i="2"/>
  <c r="G1142" i="2"/>
  <c r="F1142" i="2"/>
  <c r="E1142" i="2"/>
  <c r="G1145" i="2"/>
  <c r="H1145" i="2"/>
  <c r="F1145" i="2"/>
  <c r="H1172" i="2"/>
  <c r="H1206" i="2"/>
  <c r="F1206" i="2"/>
  <c r="G1206" i="2"/>
  <c r="E1206" i="2"/>
  <c r="G1317" i="2"/>
  <c r="F1317" i="2"/>
  <c r="E1317" i="2"/>
  <c r="H1317" i="2"/>
  <c r="E1352" i="2"/>
  <c r="H1493" i="2"/>
  <c r="G1493" i="2"/>
  <c r="E1493" i="2"/>
  <c r="F1493" i="2"/>
  <c r="H1521" i="2"/>
  <c r="G1521" i="2"/>
  <c r="E1521" i="2"/>
  <c r="F1521" i="2"/>
  <c r="H1619" i="2"/>
  <c r="E1619" i="2"/>
  <c r="H1621" i="2"/>
  <c r="E1621" i="2"/>
  <c r="G1621" i="2"/>
  <c r="F1621" i="2"/>
  <c r="E40" i="2"/>
  <c r="E44" i="2"/>
  <c r="E76" i="2"/>
  <c r="E116" i="2"/>
  <c r="E120" i="2"/>
  <c r="F141" i="2"/>
  <c r="H235" i="2"/>
  <c r="G254" i="2"/>
  <c r="H267" i="2"/>
  <c r="G290" i="2"/>
  <c r="H303" i="2"/>
  <c r="G303" i="2"/>
  <c r="H307" i="2"/>
  <c r="E307" i="2"/>
  <c r="F313" i="2"/>
  <c r="H339" i="2"/>
  <c r="E339" i="2"/>
  <c r="F345" i="2"/>
  <c r="G354" i="2"/>
  <c r="E368" i="2"/>
  <c r="G368" i="2"/>
  <c r="H371" i="2"/>
  <c r="E371" i="2"/>
  <c r="G379" i="2"/>
  <c r="H379" i="2"/>
  <c r="F386" i="2"/>
  <c r="H386" i="2"/>
  <c r="H404" i="2"/>
  <c r="G404" i="2"/>
  <c r="F406" i="2"/>
  <c r="G415" i="2"/>
  <c r="H444" i="2"/>
  <c r="F444" i="2"/>
  <c r="G451" i="2"/>
  <c r="F451" i="2"/>
  <c r="E465" i="2"/>
  <c r="H472" i="2"/>
  <c r="G472" i="2"/>
  <c r="G487" i="2"/>
  <c r="F487" i="2"/>
  <c r="E493" i="2"/>
  <c r="F506" i="2"/>
  <c r="G506" i="2"/>
  <c r="H526" i="2"/>
  <c r="H543" i="2"/>
  <c r="F543" i="2"/>
  <c r="H548" i="2"/>
  <c r="F548" i="2"/>
  <c r="E548" i="2"/>
  <c r="H557" i="2"/>
  <c r="H590" i="2"/>
  <c r="H621" i="2"/>
  <c r="G621" i="2"/>
  <c r="H631" i="2"/>
  <c r="F631" i="2"/>
  <c r="E631" i="2"/>
  <c r="H656" i="2"/>
  <c r="G656" i="2"/>
  <c r="F656" i="2"/>
  <c r="E656" i="2"/>
  <c r="H685" i="2"/>
  <c r="G685" i="2"/>
  <c r="H695" i="2"/>
  <c r="F695" i="2"/>
  <c r="E695" i="2"/>
  <c r="E794" i="2"/>
  <c r="H817" i="2"/>
  <c r="H833" i="2"/>
  <c r="H863" i="2"/>
  <c r="E937" i="2"/>
  <c r="G937" i="2"/>
  <c r="F937" i="2"/>
  <c r="H1012" i="2"/>
  <c r="E1073" i="2"/>
  <c r="G1125" i="2"/>
  <c r="H1125" i="2"/>
  <c r="F1125" i="2"/>
  <c r="E1125" i="2"/>
  <c r="F1276" i="2"/>
  <c r="H1276" i="2"/>
  <c r="G1276" i="2"/>
  <c r="E1276" i="2"/>
  <c r="E1351" i="2"/>
  <c r="H1351" i="2"/>
  <c r="G1351" i="2"/>
  <c r="F1351" i="2"/>
  <c r="H1375" i="2"/>
  <c r="G1426" i="2"/>
  <c r="H1473" i="2"/>
  <c r="G1473" i="2"/>
  <c r="F1473" i="2"/>
  <c r="E1473" i="2"/>
  <c r="H1513" i="2"/>
  <c r="F1513" i="2"/>
  <c r="G1513" i="2"/>
  <c r="E1513" i="2"/>
  <c r="H1581" i="2"/>
  <c r="F1581" i="2"/>
  <c r="E1581" i="2"/>
  <c r="G1581" i="2"/>
  <c r="H1605" i="2"/>
  <c r="G1605" i="2"/>
  <c r="E1605" i="2"/>
  <c r="F1605" i="2"/>
  <c r="H1804" i="2"/>
  <c r="F1804" i="2"/>
  <c r="G1824" i="2"/>
  <c r="F1824" i="2"/>
  <c r="G1906" i="2"/>
  <c r="H1906" i="2"/>
  <c r="F1906" i="2"/>
  <c r="E1906" i="2"/>
  <c r="H2017" i="2"/>
  <c r="G2017" i="2"/>
  <c r="F2017" i="2"/>
  <c r="E2017" i="2"/>
  <c r="E68" i="2"/>
  <c r="F101" i="2"/>
  <c r="E115" i="2"/>
  <c r="F116" i="2"/>
  <c r="F129" i="2"/>
  <c r="E136" i="2"/>
  <c r="G137" i="2"/>
  <c r="E147" i="2"/>
  <c r="I147" i="2" s="1"/>
  <c r="E155" i="2"/>
  <c r="I155" i="2" s="1"/>
  <c r="F157" i="2"/>
  <c r="E163" i="2"/>
  <c r="I163" i="2" s="1"/>
  <c r="F173" i="2"/>
  <c r="H173" i="2" s="1"/>
  <c r="E180" i="2"/>
  <c r="I180" i="2" s="1"/>
  <c r="E187" i="2"/>
  <c r="I187" i="2" s="1"/>
  <c r="F189" i="2"/>
  <c r="E195" i="2"/>
  <c r="I195" i="2" s="1"/>
  <c r="F205" i="2"/>
  <c r="H205" i="2" s="1"/>
  <c r="E212" i="2"/>
  <c r="I212" i="2" s="1"/>
  <c r="F221" i="2"/>
  <c r="F229" i="2"/>
  <c r="E236" i="2"/>
  <c r="I236" i="2" s="1"/>
  <c r="F245" i="2"/>
  <c r="H245" i="2" s="1"/>
  <c r="E252" i="2"/>
  <c r="E259" i="2"/>
  <c r="E268" i="2"/>
  <c r="F277" i="2"/>
  <c r="E283" i="2"/>
  <c r="E303" i="2"/>
  <c r="F304" i="2"/>
  <c r="F307" i="2"/>
  <c r="E312" i="2"/>
  <c r="G312" i="2"/>
  <c r="H315" i="2"/>
  <c r="E315" i="2"/>
  <c r="F336" i="2"/>
  <c r="H343" i="2"/>
  <c r="G343" i="2"/>
  <c r="G345" i="2"/>
  <c r="E35" i="2"/>
  <c r="G34" i="2"/>
  <c r="F36" i="2"/>
  <c r="G39" i="2"/>
  <c r="G40" i="2"/>
  <c r="H40" i="2" s="1"/>
  <c r="F41" i="2"/>
  <c r="H41" i="2" s="1"/>
  <c r="G43" i="2"/>
  <c r="G44" i="2"/>
  <c r="H44" i="2" s="1"/>
  <c r="F45" i="2"/>
  <c r="E48" i="2"/>
  <c r="G49" i="2"/>
  <c r="E52" i="2"/>
  <c r="E55" i="2"/>
  <c r="F56" i="2"/>
  <c r="E59" i="2"/>
  <c r="F60" i="2"/>
  <c r="F63" i="2"/>
  <c r="H63" i="2" s="1"/>
  <c r="F67" i="2"/>
  <c r="G69" i="2"/>
  <c r="G71" i="2"/>
  <c r="H71" i="2" s="1"/>
  <c r="G72" i="2"/>
  <c r="F73" i="2"/>
  <c r="G75" i="2"/>
  <c r="G76" i="2"/>
  <c r="F77" i="2"/>
  <c r="E80" i="2"/>
  <c r="G81" i="2"/>
  <c r="E84" i="2"/>
  <c r="E87" i="2"/>
  <c r="F88" i="2"/>
  <c r="E91" i="2"/>
  <c r="E92" i="2"/>
  <c r="G93" i="2"/>
  <c r="H95" i="2"/>
  <c r="E96" i="2"/>
  <c r="E99" i="2"/>
  <c r="F100" i="2"/>
  <c r="E103" i="2"/>
  <c r="F104" i="2"/>
  <c r="H104" i="2" s="1"/>
  <c r="F107" i="2"/>
  <c r="F111" i="2"/>
  <c r="H111" i="2" s="1"/>
  <c r="G113" i="2"/>
  <c r="G115" i="2"/>
  <c r="G116" i="2"/>
  <c r="F117" i="2"/>
  <c r="H117" i="2" s="1"/>
  <c r="G119" i="2"/>
  <c r="G120" i="2"/>
  <c r="H120" i="2" s="1"/>
  <c r="F121" i="2"/>
  <c r="E124" i="2"/>
  <c r="E127" i="2"/>
  <c r="F128" i="2"/>
  <c r="E131" i="2"/>
  <c r="F132" i="2"/>
  <c r="F135" i="2"/>
  <c r="H135" i="2" s="1"/>
  <c r="F139" i="2"/>
  <c r="G141" i="2"/>
  <c r="G143" i="2"/>
  <c r="E144" i="2"/>
  <c r="I144" i="2" s="1"/>
  <c r="F145" i="2"/>
  <c r="G147" i="2"/>
  <c r="H147" i="2" s="1"/>
  <c r="G148" i="2"/>
  <c r="E151" i="2"/>
  <c r="I151" i="2" s="1"/>
  <c r="E152" i="2"/>
  <c r="I152" i="2" s="1"/>
  <c r="F153" i="2"/>
  <c r="G155" i="2"/>
  <c r="G156" i="2"/>
  <c r="E159" i="2"/>
  <c r="I159" i="2" s="1"/>
  <c r="E160" i="2"/>
  <c r="I160" i="2" s="1"/>
  <c r="F161" i="2"/>
  <c r="G163" i="2"/>
  <c r="G164" i="2"/>
  <c r="E167" i="2"/>
  <c r="I167" i="2" s="1"/>
  <c r="E168" i="2"/>
  <c r="F169" i="2"/>
  <c r="G171" i="2"/>
  <c r="G172" i="2"/>
  <c r="E175" i="2"/>
  <c r="I175" i="2" s="1"/>
  <c r="E176" i="2"/>
  <c r="I176" i="2" s="1"/>
  <c r="F177" i="2"/>
  <c r="H177" i="2" s="1"/>
  <c r="G179" i="2"/>
  <c r="G180" i="2"/>
  <c r="E183" i="2"/>
  <c r="I183" i="2" s="1"/>
  <c r="E184" i="2"/>
  <c r="I184" i="2" s="1"/>
  <c r="F185" i="2"/>
  <c r="G187" i="2"/>
  <c r="G188" i="2"/>
  <c r="E191" i="2"/>
  <c r="I191" i="2" s="1"/>
  <c r="E192" i="2"/>
  <c r="I192" i="2" s="1"/>
  <c r="F193" i="2"/>
  <c r="H193" i="2" s="1"/>
  <c r="G195" i="2"/>
  <c r="G196" i="2"/>
  <c r="E199" i="2"/>
  <c r="I199" i="2" s="1"/>
  <c r="E200" i="2"/>
  <c r="I200" i="2" s="1"/>
  <c r="F201" i="2"/>
  <c r="G203" i="2"/>
  <c r="H203" i="2" s="1"/>
  <c r="G204" i="2"/>
  <c r="E207" i="2"/>
  <c r="I207" i="2" s="1"/>
  <c r="E208" i="2"/>
  <c r="I208" i="2" s="1"/>
  <c r="F209" i="2"/>
  <c r="G211" i="2"/>
  <c r="H211" i="2" s="1"/>
  <c r="G212" i="2"/>
  <c r="E215" i="2"/>
  <c r="I215" i="2" s="1"/>
  <c r="E216" i="2"/>
  <c r="I216" i="2" s="1"/>
  <c r="F217" i="2"/>
  <c r="H217" i="2" s="1"/>
  <c r="G219" i="2"/>
  <c r="G220" i="2"/>
  <c r="E223" i="2"/>
  <c r="I223" i="2" s="1"/>
  <c r="E224" i="2"/>
  <c r="I224" i="2" s="1"/>
  <c r="F225" i="2"/>
  <c r="G227" i="2"/>
  <c r="G228" i="2"/>
  <c r="E231" i="2"/>
  <c r="I231" i="2" s="1"/>
  <c r="E232" i="2"/>
  <c r="I232" i="2" s="1"/>
  <c r="F233" i="2"/>
  <c r="G235" i="2"/>
  <c r="G236" i="2"/>
  <c r="E239" i="2"/>
  <c r="I239" i="2" s="1"/>
  <c r="E240" i="2"/>
  <c r="I240" i="2" s="1"/>
  <c r="F241" i="2"/>
  <c r="G243" i="2"/>
  <c r="G244" i="2"/>
  <c r="E247" i="2"/>
  <c r="I247" i="2" s="1"/>
  <c r="E248" i="2"/>
  <c r="I248" i="2" s="1"/>
  <c r="F249" i="2"/>
  <c r="H249" i="2" s="1"/>
  <c r="G251" i="2"/>
  <c r="H251" i="2" s="1"/>
  <c r="G252" i="2"/>
  <c r="E255" i="2"/>
  <c r="E256" i="2"/>
  <c r="F257" i="2"/>
  <c r="G259" i="2"/>
  <c r="G260" i="2"/>
  <c r="E263" i="2"/>
  <c r="E264" i="2"/>
  <c r="F265" i="2"/>
  <c r="G267" i="2"/>
  <c r="G268" i="2"/>
  <c r="E271" i="2"/>
  <c r="E272" i="2"/>
  <c r="F273" i="2"/>
  <c r="G275" i="2"/>
  <c r="G276" i="2"/>
  <c r="E279" i="2"/>
  <c r="E280" i="2"/>
  <c r="F281" i="2"/>
  <c r="G283" i="2"/>
  <c r="E287" i="2"/>
  <c r="F288" i="2"/>
  <c r="F291" i="2"/>
  <c r="H295" i="2"/>
  <c r="G295" i="2"/>
  <c r="E296" i="2"/>
  <c r="G296" i="2"/>
  <c r="G297" i="2"/>
  <c r="H299" i="2"/>
  <c r="E299" i="2"/>
  <c r="F305" i="2"/>
  <c r="G310" i="2"/>
  <c r="F311" i="2"/>
  <c r="G314" i="2"/>
  <c r="G315" i="2"/>
  <c r="E319" i="2"/>
  <c r="F320" i="2"/>
  <c r="F323" i="2"/>
  <c r="H327" i="2"/>
  <c r="G327" i="2"/>
  <c r="E328" i="2"/>
  <c r="G328" i="2"/>
  <c r="G329" i="2"/>
  <c r="H331" i="2"/>
  <c r="E331" i="2"/>
  <c r="F337" i="2"/>
  <c r="G342" i="2"/>
  <c r="F343" i="2"/>
  <c r="G346" i="2"/>
  <c r="G347" i="2"/>
  <c r="E351" i="2"/>
  <c r="F352" i="2"/>
  <c r="F355" i="2"/>
  <c r="H359" i="2"/>
  <c r="G359" i="2"/>
  <c r="E360" i="2"/>
  <c r="G360" i="2"/>
  <c r="G361" i="2"/>
  <c r="H363" i="2"/>
  <c r="E363" i="2"/>
  <c r="F369" i="2"/>
  <c r="F374" i="2"/>
  <c r="H375" i="2"/>
  <c r="F376" i="2"/>
  <c r="E380" i="2"/>
  <c r="G383" i="2"/>
  <c r="E387" i="2"/>
  <c r="F388" i="2"/>
  <c r="F390" i="2"/>
  <c r="E400" i="2"/>
  <c r="F407" i="2"/>
  <c r="E408" i="2"/>
  <c r="G409" i="2"/>
  <c r="H410" i="2"/>
  <c r="H412" i="2"/>
  <c r="F412" i="2"/>
  <c r="E413" i="2"/>
  <c r="H413" i="2"/>
  <c r="E417" i="2"/>
  <c r="G419" i="2"/>
  <c r="F419" i="2"/>
  <c r="H420" i="2"/>
  <c r="E420" i="2"/>
  <c r="H423" i="2"/>
  <c r="G424" i="2"/>
  <c r="H427" i="2"/>
  <c r="H429" i="2"/>
  <c r="H432" i="2"/>
  <c r="F432" i="2"/>
  <c r="E433" i="2"/>
  <c r="F436" i="2"/>
  <c r="H437" i="2"/>
  <c r="G439" i="2"/>
  <c r="H440" i="2"/>
  <c r="G440" i="2"/>
  <c r="E441" i="2"/>
  <c r="H441" i="2"/>
  <c r="E442" i="2"/>
  <c r="G446" i="2"/>
  <c r="G455" i="2"/>
  <c r="F455" i="2"/>
  <c r="F456" i="2"/>
  <c r="G459" i="2"/>
  <c r="E461" i="2"/>
  <c r="H466" i="2"/>
  <c r="E468" i="2"/>
  <c r="F469" i="2"/>
  <c r="F474" i="2"/>
  <c r="G474" i="2"/>
  <c r="G475" i="2"/>
  <c r="H475" i="2"/>
  <c r="G476" i="2"/>
  <c r="F478" i="2"/>
  <c r="H478" i="2"/>
  <c r="F482" i="2"/>
  <c r="H482" i="2"/>
  <c r="H483" i="2"/>
  <c r="G484" i="2"/>
  <c r="H488" i="2"/>
  <c r="E488" i="2"/>
  <c r="G496" i="2"/>
  <c r="F498" i="2"/>
  <c r="H500" i="2"/>
  <c r="G500" i="2"/>
  <c r="E501" i="2"/>
  <c r="G501" i="2"/>
  <c r="F502" i="2"/>
  <c r="H503" i="2"/>
  <c r="F504" i="2"/>
  <c r="E508" i="2"/>
  <c r="G511" i="2"/>
  <c r="G513" i="2"/>
  <c r="H515" i="2"/>
  <c r="F515" i="2"/>
  <c r="E516" i="2"/>
  <c r="F519" i="2"/>
  <c r="G520" i="2"/>
  <c r="E527" i="2"/>
  <c r="G528" i="2"/>
  <c r="H537" i="2"/>
  <c r="G537" i="2"/>
  <c r="H539" i="2"/>
  <c r="F539" i="2"/>
  <c r="E539" i="2"/>
  <c r="H544" i="2"/>
  <c r="G544" i="2"/>
  <c r="F544" i="2"/>
  <c r="H554" i="2"/>
  <c r="E555" i="2"/>
  <c r="H558" i="2"/>
  <c r="E563" i="2"/>
  <c r="H574" i="2"/>
  <c r="E575" i="2"/>
  <c r="G580" i="2"/>
  <c r="E582" i="2"/>
  <c r="H591" i="2"/>
  <c r="F591" i="2"/>
  <c r="E592" i="2"/>
  <c r="H596" i="2"/>
  <c r="F596" i="2"/>
  <c r="E596" i="2"/>
  <c r="H601" i="2"/>
  <c r="E602" i="2"/>
  <c r="H605" i="2"/>
  <c r="G605" i="2"/>
  <c r="H607" i="2"/>
  <c r="F607" i="2"/>
  <c r="E607" i="2"/>
  <c r="H618" i="2"/>
  <c r="F718" i="2"/>
  <c r="G718" i="2"/>
  <c r="E718" i="2"/>
  <c r="E745" i="2"/>
  <c r="G745" i="2"/>
  <c r="F745" i="2"/>
  <c r="H758" i="2"/>
  <c r="E761" i="2"/>
  <c r="G761" i="2"/>
  <c r="F761" i="2"/>
  <c r="F805" i="2"/>
  <c r="H815" i="2"/>
  <c r="H831" i="2"/>
  <c r="E874" i="2"/>
  <c r="H890" i="2"/>
  <c r="G890" i="2"/>
  <c r="H892" i="2"/>
  <c r="G892" i="2"/>
  <c r="F892" i="2"/>
  <c r="E892" i="2"/>
  <c r="H916" i="2"/>
  <c r="G916" i="2"/>
  <c r="F916" i="2"/>
  <c r="E916" i="2"/>
  <c r="H926" i="2"/>
  <c r="G926" i="2"/>
  <c r="H928" i="2"/>
  <c r="G928" i="2"/>
  <c r="F928" i="2"/>
  <c r="E928" i="2"/>
  <c r="E987" i="2"/>
  <c r="H987" i="2"/>
  <c r="G987" i="2"/>
  <c r="E993" i="2"/>
  <c r="H1018" i="2"/>
  <c r="G1018" i="2"/>
  <c r="F1018" i="2"/>
  <c r="E1018" i="2"/>
  <c r="H1026" i="2"/>
  <c r="G1026" i="2"/>
  <c r="F1026" i="2"/>
  <c r="E1026" i="2"/>
  <c r="E1035" i="2"/>
  <c r="H1035" i="2"/>
  <c r="G1035" i="2"/>
  <c r="H1066" i="2"/>
  <c r="G1066" i="2"/>
  <c r="F1066" i="2"/>
  <c r="E1066" i="2"/>
  <c r="E1115" i="2"/>
  <c r="H1115" i="2"/>
  <c r="G1115" i="2"/>
  <c r="E1121" i="2"/>
  <c r="E1179" i="2"/>
  <c r="G1179" i="2"/>
  <c r="H1179" i="2"/>
  <c r="G1289" i="2"/>
  <c r="F1289" i="2"/>
  <c r="H1289" i="2"/>
  <c r="H1298" i="2"/>
  <c r="F1298" i="2"/>
  <c r="G1298" i="2"/>
  <c r="E1298" i="2"/>
  <c r="H1309" i="2"/>
  <c r="E1361" i="2"/>
  <c r="G1369" i="2"/>
  <c r="F1369" i="2"/>
  <c r="H1369" i="2"/>
  <c r="H1454" i="2"/>
  <c r="F1456" i="2"/>
  <c r="E1456" i="2"/>
  <c r="H567" i="2"/>
  <c r="H568" i="2"/>
  <c r="H583" i="2"/>
  <c r="H584" i="2"/>
  <c r="H611" i="2"/>
  <c r="H612" i="2"/>
  <c r="H627" i="2"/>
  <c r="H628" i="2"/>
  <c r="H630" i="2"/>
  <c r="H635" i="2"/>
  <c r="H636" i="2"/>
  <c r="F644" i="2"/>
  <c r="H649" i="2"/>
  <c r="H650" i="2"/>
  <c r="F652" i="2"/>
  <c r="H659" i="2"/>
  <c r="H660" i="2"/>
  <c r="H662" i="2"/>
  <c r="H667" i="2"/>
  <c r="H668" i="2"/>
  <c r="F676" i="2"/>
  <c r="H681" i="2"/>
  <c r="H682" i="2"/>
  <c r="F684" i="2"/>
  <c r="H691" i="2"/>
  <c r="H692" i="2"/>
  <c r="H694" i="2"/>
  <c r="H699" i="2"/>
  <c r="H700" i="2"/>
  <c r="F708" i="2"/>
  <c r="G715" i="2"/>
  <c r="G717" i="2"/>
  <c r="G727" i="2"/>
  <c r="H728" i="2"/>
  <c r="G731" i="2"/>
  <c r="G733" i="2"/>
  <c r="F736" i="2"/>
  <c r="H740" i="2"/>
  <c r="F744" i="2"/>
  <c r="F747" i="2"/>
  <c r="E749" i="2"/>
  <c r="H752" i="2"/>
  <c r="F754" i="2"/>
  <c r="H756" i="2"/>
  <c r="F760" i="2"/>
  <c r="F763" i="2"/>
  <c r="E765" i="2"/>
  <c r="F770" i="2"/>
  <c r="H772" i="2"/>
  <c r="E777" i="2"/>
  <c r="F779" i="2"/>
  <c r="E781" i="2"/>
  <c r="F792" i="2"/>
  <c r="F795" i="2"/>
  <c r="E797" i="2"/>
  <c r="H800" i="2"/>
  <c r="F804" i="2"/>
  <c r="G807" i="2"/>
  <c r="H808" i="2"/>
  <c r="G811" i="2"/>
  <c r="G813" i="2"/>
  <c r="F816" i="2"/>
  <c r="G818" i="2"/>
  <c r="F820" i="2"/>
  <c r="G823" i="2"/>
  <c r="H824" i="2"/>
  <c r="G827" i="2"/>
  <c r="G829" i="2"/>
  <c r="F832" i="2"/>
  <c r="G834" i="2"/>
  <c r="F836" i="2"/>
  <c r="G843" i="2"/>
  <c r="G845" i="2"/>
  <c r="G855" i="2"/>
  <c r="H856" i="2"/>
  <c r="G859" i="2"/>
  <c r="G861" i="2"/>
  <c r="F864" i="2"/>
  <c r="H868" i="2"/>
  <c r="F872" i="2"/>
  <c r="F875" i="2"/>
  <c r="E877" i="2"/>
  <c r="H880" i="2"/>
  <c r="F882" i="2"/>
  <c r="H884" i="2"/>
  <c r="F888" i="2"/>
  <c r="E893" i="2"/>
  <c r="H904" i="2"/>
  <c r="H910" i="2"/>
  <c r="H911" i="2"/>
  <c r="F912" i="2"/>
  <c r="E917" i="2"/>
  <c r="H922" i="2"/>
  <c r="H923" i="2"/>
  <c r="F924" i="2"/>
  <c r="E929" i="2"/>
  <c r="H932" i="2"/>
  <c r="F936" i="2"/>
  <c r="E941" i="2"/>
  <c r="H944" i="2"/>
  <c r="G949" i="2"/>
  <c r="G951" i="2"/>
  <c r="G956" i="2"/>
  <c r="F958" i="2"/>
  <c r="H960" i="2"/>
  <c r="F965" i="2"/>
  <c r="E967" i="2"/>
  <c r="G969" i="2"/>
  <c r="H970" i="2"/>
  <c r="F976" i="2"/>
  <c r="F982" i="2"/>
  <c r="F986" i="2"/>
  <c r="F994" i="2"/>
  <c r="H998" i="2"/>
  <c r="G1004" i="2"/>
  <c r="F1006" i="2"/>
  <c r="H1010" i="2"/>
  <c r="E1015" i="2"/>
  <c r="E1019" i="2"/>
  <c r="F1020" i="2"/>
  <c r="H1022" i="2"/>
  <c r="F1024" i="2"/>
  <c r="G1029" i="2"/>
  <c r="H1046" i="2"/>
  <c r="G1049" i="2"/>
  <c r="H1050" i="2"/>
  <c r="H1058" i="2"/>
  <c r="E1067" i="2"/>
  <c r="F1068" i="2"/>
  <c r="H1070" i="2"/>
  <c r="G1077" i="2"/>
  <c r="E1095" i="2"/>
  <c r="G1097" i="2"/>
  <c r="H1098" i="2"/>
  <c r="F1104" i="2"/>
  <c r="F1110" i="2"/>
  <c r="F1114" i="2"/>
  <c r="F1122" i="2"/>
  <c r="H1126" i="2"/>
  <c r="G1132" i="2"/>
  <c r="F1134" i="2"/>
  <c r="H1138" i="2"/>
  <c r="F1141" i="2"/>
  <c r="E1143" i="2"/>
  <c r="E1147" i="2"/>
  <c r="F1148" i="2"/>
  <c r="H1150" i="2"/>
  <c r="F1150" i="2"/>
  <c r="H1151" i="2"/>
  <c r="H1154" i="2"/>
  <c r="G1154" i="2"/>
  <c r="G1157" i="2"/>
  <c r="F1157" i="2"/>
  <c r="H1158" i="2"/>
  <c r="E1158" i="2"/>
  <c r="H1166" i="2"/>
  <c r="G1166" i="2"/>
  <c r="G1177" i="2"/>
  <c r="H1177" i="2"/>
  <c r="F1184" i="2"/>
  <c r="G1184" i="2"/>
  <c r="F1196" i="2"/>
  <c r="G1196" i="2"/>
  <c r="H1197" i="2"/>
  <c r="F1200" i="2"/>
  <c r="G1205" i="2"/>
  <c r="H1205" i="2"/>
  <c r="F1205" i="2"/>
  <c r="G1225" i="2"/>
  <c r="H1226" i="2"/>
  <c r="G1226" i="2"/>
  <c r="E1227" i="2"/>
  <c r="H1227" i="2"/>
  <c r="H1236" i="2"/>
  <c r="H1254" i="2"/>
  <c r="G1254" i="2"/>
  <c r="F1254" i="2"/>
  <c r="F1260" i="2"/>
  <c r="E1260" i="2"/>
  <c r="H1260" i="2"/>
  <c r="F1264" i="2"/>
  <c r="H1264" i="2"/>
  <c r="G1264" i="2"/>
  <c r="E1275" i="2"/>
  <c r="H1275" i="2"/>
  <c r="E1307" i="2"/>
  <c r="H1307" i="2"/>
  <c r="H1311" i="2"/>
  <c r="H1314" i="2"/>
  <c r="G1314" i="2"/>
  <c r="E1314" i="2"/>
  <c r="G1337" i="2"/>
  <c r="H1337" i="2"/>
  <c r="F1337" i="2"/>
  <c r="F1340" i="2"/>
  <c r="E1340" i="2"/>
  <c r="E1345" i="2"/>
  <c r="H1357" i="2"/>
  <c r="F1360" i="2"/>
  <c r="G1360" i="2"/>
  <c r="H1364" i="2"/>
  <c r="G1385" i="2"/>
  <c r="H1385" i="2"/>
  <c r="F1385" i="2"/>
  <c r="F1388" i="2"/>
  <c r="E1388" i="2"/>
  <c r="H1402" i="2"/>
  <c r="E1402" i="2"/>
  <c r="G1402" i="2"/>
  <c r="H1405" i="2"/>
  <c r="F1419" i="2"/>
  <c r="E1419" i="2"/>
  <c r="G1419" i="2"/>
  <c r="H1425" i="2"/>
  <c r="G1425" i="2"/>
  <c r="F1425" i="2"/>
  <c r="E1446" i="2"/>
  <c r="G1446" i="2"/>
  <c r="F1446" i="2"/>
  <c r="H1461" i="2"/>
  <c r="G1461" i="2"/>
  <c r="E1461" i="2"/>
  <c r="E1468" i="2"/>
  <c r="F1483" i="2"/>
  <c r="E1483" i="2"/>
  <c r="G1483" i="2"/>
  <c r="E1495" i="2"/>
  <c r="G1495" i="2"/>
  <c r="H1501" i="2"/>
  <c r="F1501" i="2"/>
  <c r="H1502" i="2"/>
  <c r="F1504" i="2"/>
  <c r="E1520" i="2"/>
  <c r="G1538" i="2"/>
  <c r="H1544" i="2"/>
  <c r="F1550" i="2"/>
  <c r="F1554" i="2"/>
  <c r="G1554" i="2"/>
  <c r="H1560" i="2"/>
  <c r="F1563" i="2"/>
  <c r="H1563" i="2"/>
  <c r="G1563" i="2"/>
  <c r="F1570" i="2"/>
  <c r="G1570" i="2"/>
  <c r="H1585" i="2"/>
  <c r="G1585" i="2"/>
  <c r="E1585" i="2"/>
  <c r="G1588" i="2"/>
  <c r="F1588" i="2"/>
  <c r="H1589" i="2"/>
  <c r="E1589" i="2"/>
  <c r="F1611" i="2"/>
  <c r="E1611" i="2"/>
  <c r="H1611" i="2"/>
  <c r="G1615" i="2"/>
  <c r="H1615" i="2"/>
  <c r="H1637" i="2"/>
  <c r="G1637" i="2"/>
  <c r="F1637" i="2"/>
  <c r="E1637" i="2"/>
  <c r="E1719" i="2"/>
  <c r="H1747" i="2"/>
  <c r="E1747" i="2"/>
  <c r="H1765" i="2"/>
  <c r="G1765" i="2"/>
  <c r="F1765" i="2"/>
  <c r="E1765" i="2"/>
  <c r="H1816" i="2"/>
  <c r="G1816" i="2"/>
  <c r="G1826" i="2"/>
  <c r="H1826" i="2"/>
  <c r="F1826" i="2"/>
  <c r="E1826" i="2"/>
  <c r="H1839" i="2"/>
  <c r="G1839" i="2"/>
  <c r="F1839" i="2"/>
  <c r="E1839" i="2"/>
  <c r="E1861" i="2"/>
  <c r="H1869" i="2"/>
  <c r="G1869" i="2"/>
  <c r="H1911" i="2"/>
  <c r="G1911" i="2"/>
  <c r="F1911" i="2"/>
  <c r="E1911" i="2"/>
  <c r="H1951" i="2"/>
  <c r="G1951" i="2"/>
  <c r="F1951" i="2"/>
  <c r="E1951" i="2"/>
  <c r="H1993" i="2"/>
  <c r="F1993" i="2"/>
  <c r="E1993" i="2"/>
  <c r="G1993" i="2"/>
  <c r="H2005" i="2"/>
  <c r="G2005" i="2"/>
  <c r="F2005" i="2"/>
  <c r="E2005" i="2"/>
  <c r="G2024" i="2"/>
  <c r="H2024" i="2"/>
  <c r="F2024" i="2"/>
  <c r="E2024" i="2"/>
  <c r="H2080" i="2"/>
  <c r="H2100" i="2"/>
  <c r="G2100" i="2"/>
  <c r="F2100" i="2"/>
  <c r="E2100" i="2"/>
  <c r="H2104" i="2"/>
  <c r="E2104" i="2"/>
  <c r="G2104" i="2"/>
  <c r="F2104" i="2"/>
  <c r="H2123" i="2"/>
  <c r="F2123" i="2"/>
  <c r="H2125" i="2"/>
  <c r="E284" i="2"/>
  <c r="F285" i="2"/>
  <c r="E292" i="2"/>
  <c r="F293" i="2"/>
  <c r="E300" i="2"/>
  <c r="F301" i="2"/>
  <c r="E308" i="2"/>
  <c r="F309" i="2"/>
  <c r="E316" i="2"/>
  <c r="F317" i="2"/>
  <c r="E324" i="2"/>
  <c r="F325" i="2"/>
  <c r="E332" i="2"/>
  <c r="F333" i="2"/>
  <c r="E340" i="2"/>
  <c r="F341" i="2"/>
  <c r="E348" i="2"/>
  <c r="F349" i="2"/>
  <c r="E356" i="2"/>
  <c r="F357" i="2"/>
  <c r="E364" i="2"/>
  <c r="F365" i="2"/>
  <c r="E372" i="2"/>
  <c r="F373" i="2"/>
  <c r="E389" i="2"/>
  <c r="E393" i="2"/>
  <c r="F394" i="2"/>
  <c r="H396" i="2"/>
  <c r="F398" i="2"/>
  <c r="G399" i="2"/>
  <c r="G403" i="2"/>
  <c r="H416" i="2"/>
  <c r="E421" i="2"/>
  <c r="E425" i="2"/>
  <c r="F426" i="2"/>
  <c r="H428" i="2"/>
  <c r="F430" i="2"/>
  <c r="G431" i="2"/>
  <c r="G435" i="2"/>
  <c r="E453" i="2"/>
  <c r="E457" i="2"/>
  <c r="F458" i="2"/>
  <c r="H460" i="2"/>
  <c r="F462" i="2"/>
  <c r="G463" i="2"/>
  <c r="G467" i="2"/>
  <c r="H480" i="2"/>
  <c r="E485" i="2"/>
  <c r="E489" i="2"/>
  <c r="F490" i="2"/>
  <c r="H492" i="2"/>
  <c r="F494" i="2"/>
  <c r="G495" i="2"/>
  <c r="G499" i="2"/>
  <c r="H523" i="2"/>
  <c r="H524" i="2"/>
  <c r="H541" i="2"/>
  <c r="G549" i="2"/>
  <c r="H551" i="2"/>
  <c r="H552" i="2"/>
  <c r="H559" i="2"/>
  <c r="H560" i="2"/>
  <c r="E567" i="2"/>
  <c r="E568" i="2"/>
  <c r="H571" i="2"/>
  <c r="H572" i="2"/>
  <c r="E583" i="2"/>
  <c r="E584" i="2"/>
  <c r="H587" i="2"/>
  <c r="H588" i="2"/>
  <c r="G597" i="2"/>
  <c r="H599" i="2"/>
  <c r="H600" i="2"/>
  <c r="E611" i="2"/>
  <c r="E612" i="2"/>
  <c r="H615" i="2"/>
  <c r="H616" i="2"/>
  <c r="E627" i="2"/>
  <c r="E628" i="2"/>
  <c r="H629" i="2"/>
  <c r="E630" i="2"/>
  <c r="G633" i="2"/>
  <c r="E634" i="2"/>
  <c r="E635" i="2"/>
  <c r="E636" i="2"/>
  <c r="H639" i="2"/>
  <c r="H647" i="2"/>
  <c r="H648" i="2"/>
  <c r="E659" i="2"/>
  <c r="E660" i="2"/>
  <c r="H661" i="2"/>
  <c r="E662" i="2"/>
  <c r="G665" i="2"/>
  <c r="E666" i="2"/>
  <c r="E667" i="2"/>
  <c r="E668" i="2"/>
  <c r="H671" i="2"/>
  <c r="H672" i="2"/>
  <c r="H679" i="2"/>
  <c r="H680" i="2"/>
  <c r="E691" i="2"/>
  <c r="E692" i="2"/>
  <c r="H693" i="2"/>
  <c r="E694" i="2"/>
  <c r="G697" i="2"/>
  <c r="E698" i="2"/>
  <c r="E699" i="2"/>
  <c r="E700" i="2"/>
  <c r="H703" i="2"/>
  <c r="G711" i="2"/>
  <c r="H712" i="2"/>
  <c r="E715" i="2"/>
  <c r="H716" i="2"/>
  <c r="H720" i="2"/>
  <c r="F722" i="2"/>
  <c r="H724" i="2"/>
  <c r="E727" i="2"/>
  <c r="E728" i="2"/>
  <c r="E729" i="2"/>
  <c r="E731" i="2"/>
  <c r="H732" i="2"/>
  <c r="F738" i="2"/>
  <c r="E740" i="2"/>
  <c r="F749" i="2"/>
  <c r="F750" i="2"/>
  <c r="E752" i="2"/>
  <c r="E754" i="2"/>
  <c r="E756" i="2"/>
  <c r="F765" i="2"/>
  <c r="F766" i="2"/>
  <c r="E768" i="2"/>
  <c r="E770" i="2"/>
  <c r="E772" i="2"/>
  <c r="H774" i="2"/>
  <c r="F777" i="2"/>
  <c r="F781" i="2"/>
  <c r="F782" i="2"/>
  <c r="H785" i="2"/>
  <c r="E787" i="2"/>
  <c r="F789" i="2"/>
  <c r="F797" i="2"/>
  <c r="F798" i="2"/>
  <c r="E800" i="2"/>
  <c r="E807" i="2"/>
  <c r="E808" i="2"/>
  <c r="E809" i="2"/>
  <c r="E811" i="2"/>
  <c r="H812" i="2"/>
  <c r="E823" i="2"/>
  <c r="E824" i="2"/>
  <c r="E825" i="2"/>
  <c r="E827" i="2"/>
  <c r="H828" i="2"/>
  <c r="G832" i="2"/>
  <c r="G839" i="2"/>
  <c r="H840" i="2"/>
  <c r="E843" i="2"/>
  <c r="H844" i="2"/>
  <c r="H848" i="2"/>
  <c r="F850" i="2"/>
  <c r="H852" i="2"/>
  <c r="E855" i="2"/>
  <c r="E856" i="2"/>
  <c r="E857" i="2"/>
  <c r="E859" i="2"/>
  <c r="H860" i="2"/>
  <c r="F866" i="2"/>
  <c r="E868" i="2"/>
  <c r="F877" i="2"/>
  <c r="F878" i="2"/>
  <c r="E880" i="2"/>
  <c r="E882" i="2"/>
  <c r="E884" i="2"/>
  <c r="F893" i="2"/>
  <c r="G894" i="2"/>
  <c r="E895" i="2"/>
  <c r="E896" i="2"/>
  <c r="E897" i="2"/>
  <c r="H900" i="2"/>
  <c r="E904" i="2"/>
  <c r="E905" i="2"/>
  <c r="H908" i="2"/>
  <c r="F917" i="2"/>
  <c r="G918" i="2"/>
  <c r="H920" i="2"/>
  <c r="F929" i="2"/>
  <c r="E932" i="2"/>
  <c r="E933" i="2"/>
  <c r="F941" i="2"/>
  <c r="G942" i="2"/>
  <c r="E943" i="2"/>
  <c r="E944" i="2"/>
  <c r="E945" i="2"/>
  <c r="E949" i="2"/>
  <c r="H950" i="2"/>
  <c r="G953" i="2"/>
  <c r="H954" i="2"/>
  <c r="H962" i="2"/>
  <c r="F967" i="2"/>
  <c r="F969" i="2"/>
  <c r="E970" i="2"/>
  <c r="E971" i="2"/>
  <c r="F972" i="2"/>
  <c r="H974" i="2"/>
  <c r="G976" i="2"/>
  <c r="E977" i="2"/>
  <c r="G981" i="2"/>
  <c r="H989" i="2"/>
  <c r="H991" i="2"/>
  <c r="E998" i="2"/>
  <c r="E999" i="2"/>
  <c r="G1001" i="2"/>
  <c r="H1002" i="2"/>
  <c r="F1008" i="2"/>
  <c r="E1010" i="2"/>
  <c r="F1015" i="2"/>
  <c r="G1019" i="2"/>
  <c r="E1020" i="2"/>
  <c r="E1022" i="2"/>
  <c r="G1024" i="2"/>
  <c r="E1025" i="2"/>
  <c r="E1029" i="2"/>
  <c r="H1030" i="2"/>
  <c r="H1037" i="2"/>
  <c r="H1042" i="2"/>
  <c r="H1044" i="2"/>
  <c r="E1046" i="2"/>
  <c r="E1047" i="2"/>
  <c r="F1049" i="2"/>
  <c r="E1050" i="2"/>
  <c r="E1051" i="2"/>
  <c r="F1052" i="2"/>
  <c r="H1054" i="2"/>
  <c r="F1056" i="2"/>
  <c r="E1058" i="2"/>
  <c r="G1061" i="2"/>
  <c r="E1064" i="2"/>
  <c r="G1067" i="2"/>
  <c r="E1068" i="2"/>
  <c r="E1070" i="2"/>
  <c r="E1077" i="2"/>
  <c r="H1078" i="2"/>
  <c r="G1081" i="2"/>
  <c r="H1082" i="2"/>
  <c r="H1090" i="2"/>
  <c r="F1095" i="2"/>
  <c r="F1097" i="2"/>
  <c r="E1098" i="2"/>
  <c r="E1099" i="2"/>
  <c r="F1100" i="2"/>
  <c r="H1102" i="2"/>
  <c r="G1104" i="2"/>
  <c r="E1105" i="2"/>
  <c r="G1109" i="2"/>
  <c r="H1117" i="2"/>
  <c r="H1119" i="2"/>
  <c r="E1126" i="2"/>
  <c r="E1127" i="2"/>
  <c r="G1129" i="2"/>
  <c r="H1130" i="2"/>
  <c r="F1136" i="2"/>
  <c r="E1138" i="2"/>
  <c r="F1143" i="2"/>
  <c r="G1147" i="2"/>
  <c r="E1148" i="2"/>
  <c r="E1150" i="2"/>
  <c r="E1154" i="2"/>
  <c r="E1157" i="2"/>
  <c r="F1158" i="2"/>
  <c r="E1163" i="2"/>
  <c r="F1164" i="2"/>
  <c r="H1164" i="2"/>
  <c r="E1166" i="2"/>
  <c r="H1170" i="2"/>
  <c r="E1170" i="2"/>
  <c r="F1177" i="2"/>
  <c r="H1182" i="2"/>
  <c r="E1182" i="2"/>
  <c r="H1184" i="2"/>
  <c r="H1186" i="2"/>
  <c r="F1186" i="2"/>
  <c r="G1189" i="2"/>
  <c r="E1189" i="2"/>
  <c r="G1193" i="2"/>
  <c r="H1194" i="2"/>
  <c r="G1194" i="2"/>
  <c r="E1195" i="2"/>
  <c r="H1195" i="2"/>
  <c r="E1196" i="2"/>
  <c r="G1200" i="2"/>
  <c r="E1205" i="2"/>
  <c r="E1211" i="2"/>
  <c r="G1211" i="2"/>
  <c r="H1211" i="2"/>
  <c r="H1214" i="2"/>
  <c r="E1214" i="2"/>
  <c r="H1218" i="2"/>
  <c r="F1218" i="2"/>
  <c r="G1221" i="2"/>
  <c r="E1221" i="2"/>
  <c r="F1225" i="2"/>
  <c r="E1226" i="2"/>
  <c r="G1227" i="2"/>
  <c r="H1230" i="2"/>
  <c r="F1230" i="2"/>
  <c r="G1230" i="2"/>
  <c r="G1241" i="2"/>
  <c r="F1241" i="2"/>
  <c r="H1241" i="2"/>
  <c r="E1254" i="2"/>
  <c r="G1260" i="2"/>
  <c r="H1266" i="2"/>
  <c r="G1266" i="2"/>
  <c r="G1275" i="2"/>
  <c r="H1278" i="2"/>
  <c r="G1278" i="2"/>
  <c r="H1290" i="2"/>
  <c r="E1290" i="2"/>
  <c r="G1290" i="2"/>
  <c r="H1293" i="2"/>
  <c r="H1306" i="2"/>
  <c r="G1306" i="2"/>
  <c r="F1306" i="2"/>
  <c r="G1307" i="2"/>
  <c r="H1310" i="2"/>
  <c r="F1310" i="2"/>
  <c r="E1310" i="2"/>
  <c r="F1314" i="2"/>
  <c r="H1326" i="2"/>
  <c r="G1326" i="2"/>
  <c r="E1326" i="2"/>
  <c r="E1339" i="2"/>
  <c r="G1339" i="2"/>
  <c r="G1340" i="2"/>
  <c r="F1356" i="2"/>
  <c r="G1356" i="2"/>
  <c r="E1356" i="2"/>
  <c r="H1360" i="2"/>
  <c r="H1366" i="2"/>
  <c r="E1366" i="2"/>
  <c r="F1366" i="2"/>
  <c r="E1387" i="2"/>
  <c r="G1387" i="2"/>
  <c r="G1388" i="2"/>
  <c r="F1392" i="2"/>
  <c r="H1392" i="2"/>
  <c r="E1393" i="2"/>
  <c r="F1402" i="2"/>
  <c r="F1408" i="2"/>
  <c r="G1408" i="2"/>
  <c r="G1413" i="2"/>
  <c r="E1413" i="2"/>
  <c r="H1413" i="2"/>
  <c r="E1415" i="2"/>
  <c r="H1415" i="2"/>
  <c r="F1415" i="2"/>
  <c r="H1419" i="2"/>
  <c r="H1421" i="2"/>
  <c r="F1421" i="2"/>
  <c r="H1422" i="2"/>
  <c r="F1424" i="2"/>
  <c r="E1425" i="2"/>
  <c r="F1435" i="2"/>
  <c r="G1435" i="2"/>
  <c r="E1436" i="2"/>
  <c r="H1439" i="2"/>
  <c r="H1445" i="2"/>
  <c r="G1445" i="2"/>
  <c r="E1445" i="2"/>
  <c r="H1446" i="2"/>
  <c r="F1448" i="2"/>
  <c r="H1455" i="2"/>
  <c r="H1459" i="2"/>
  <c r="F1461" i="2"/>
  <c r="F1467" i="2"/>
  <c r="G1467" i="2"/>
  <c r="E1467" i="2"/>
  <c r="H1470" i="2"/>
  <c r="F1472" i="2"/>
  <c r="E1472" i="2"/>
  <c r="H1483" i="2"/>
  <c r="H1485" i="2"/>
  <c r="F1485" i="2"/>
  <c r="E1485" i="2"/>
  <c r="E1494" i="2"/>
  <c r="G1494" i="2"/>
  <c r="F1494" i="2"/>
  <c r="E1501" i="2"/>
  <c r="E1504" i="2"/>
  <c r="H1512" i="2"/>
  <c r="F1512" i="2"/>
  <c r="F1515" i="2"/>
  <c r="E1515" i="2"/>
  <c r="G1515" i="2"/>
  <c r="F1520" i="2"/>
  <c r="H1537" i="2"/>
  <c r="F1537" i="2"/>
  <c r="E1537" i="2"/>
  <c r="G1546" i="2"/>
  <c r="H1546" i="2"/>
  <c r="G1556" i="2"/>
  <c r="H1556" i="2"/>
  <c r="E1556" i="2"/>
  <c r="E1563" i="2"/>
  <c r="H1569" i="2"/>
  <c r="F1569" i="2"/>
  <c r="E1569" i="2"/>
  <c r="G1572" i="2"/>
  <c r="E1572" i="2"/>
  <c r="F1572" i="2"/>
  <c r="F1579" i="2"/>
  <c r="E1579" i="2"/>
  <c r="F1582" i="2"/>
  <c r="H1582" i="2"/>
  <c r="F1585" i="2"/>
  <c r="H1587" i="2"/>
  <c r="E1588" i="2"/>
  <c r="F1589" i="2"/>
  <c r="E1607" i="2"/>
  <c r="G1611" i="2"/>
  <c r="G1620" i="2"/>
  <c r="F1620" i="2"/>
  <c r="H1620" i="2"/>
  <c r="E1620" i="2"/>
  <c r="E1670" i="2"/>
  <c r="G1670" i="2"/>
  <c r="F1670" i="2"/>
  <c r="H1670" i="2"/>
  <c r="G1682" i="2"/>
  <c r="F1682" i="2"/>
  <c r="G1684" i="2"/>
  <c r="F1684" i="2"/>
  <c r="E1684" i="2"/>
  <c r="H1701" i="2"/>
  <c r="G1701" i="2"/>
  <c r="F1701" i="2"/>
  <c r="E1701" i="2"/>
  <c r="E1751" i="2"/>
  <c r="E1798" i="2"/>
  <c r="G1798" i="2"/>
  <c r="F1798" i="2"/>
  <c r="H1798" i="2"/>
  <c r="H1805" i="2"/>
  <c r="G1805" i="2"/>
  <c r="H1831" i="2"/>
  <c r="G1831" i="2"/>
  <c r="F1831" i="2"/>
  <c r="E1831" i="2"/>
  <c r="E1845" i="2"/>
  <c r="F1897" i="2"/>
  <c r="G1897" i="2"/>
  <c r="E1897" i="2"/>
  <c r="H1897" i="2"/>
  <c r="H1907" i="2"/>
  <c r="F1907" i="2"/>
  <c r="E1907" i="2"/>
  <c r="G1907" i="2"/>
  <c r="H1916" i="2"/>
  <c r="F1916" i="2"/>
  <c r="G1990" i="2"/>
  <c r="F1990" i="2"/>
  <c r="H643" i="2"/>
  <c r="H644" i="2"/>
  <c r="H646" i="2"/>
  <c r="H651" i="2"/>
  <c r="H652" i="2"/>
  <c r="H675" i="2"/>
  <c r="H676" i="2"/>
  <c r="H678" i="2"/>
  <c r="H683" i="2"/>
  <c r="H684" i="2"/>
  <c r="H707" i="2"/>
  <c r="H708" i="2"/>
  <c r="E713" i="2"/>
  <c r="E717" i="2"/>
  <c r="E733" i="2"/>
  <c r="H736" i="2"/>
  <c r="G743" i="2"/>
  <c r="H744" i="2"/>
  <c r="G747" i="2"/>
  <c r="G759" i="2"/>
  <c r="H760" i="2"/>
  <c r="G763" i="2"/>
  <c r="G779" i="2"/>
  <c r="G791" i="2"/>
  <c r="H792" i="2"/>
  <c r="G795" i="2"/>
  <c r="H804" i="2"/>
  <c r="E813" i="2"/>
  <c r="H816" i="2"/>
  <c r="F818" i="2"/>
  <c r="H820" i="2"/>
  <c r="E829" i="2"/>
  <c r="F834" i="2"/>
  <c r="H836" i="2"/>
  <c r="E841" i="2"/>
  <c r="E845" i="2"/>
  <c r="E861" i="2"/>
  <c r="H864" i="2"/>
  <c r="G871" i="2"/>
  <c r="H872" i="2"/>
  <c r="G875" i="2"/>
  <c r="G887" i="2"/>
  <c r="H888" i="2"/>
  <c r="E901" i="2"/>
  <c r="E909" i="2"/>
  <c r="H912" i="2"/>
  <c r="E921" i="2"/>
  <c r="H924" i="2"/>
  <c r="H936" i="2"/>
  <c r="E951" i="2"/>
  <c r="E955" i="2"/>
  <c r="F956" i="2"/>
  <c r="H958" i="2"/>
  <c r="G965" i="2"/>
  <c r="H982" i="2"/>
  <c r="G985" i="2"/>
  <c r="H986" i="2"/>
  <c r="H994" i="2"/>
  <c r="E1003" i="2"/>
  <c r="F1004" i="2"/>
  <c r="H1006" i="2"/>
  <c r="F1010" i="2"/>
  <c r="G1013" i="2"/>
  <c r="G1015" i="2"/>
  <c r="H1019" i="2"/>
  <c r="G1020" i="2"/>
  <c r="F1022" i="2"/>
  <c r="H1024" i="2"/>
  <c r="F1029" i="2"/>
  <c r="E1031" i="2"/>
  <c r="G1033" i="2"/>
  <c r="H1034" i="2"/>
  <c r="F1040" i="2"/>
  <c r="F1046" i="2"/>
  <c r="H1049" i="2"/>
  <c r="F1050" i="2"/>
  <c r="F1058" i="2"/>
  <c r="H1062" i="2"/>
  <c r="H1067" i="2"/>
  <c r="G1068" i="2"/>
  <c r="F1070" i="2"/>
  <c r="H1074" i="2"/>
  <c r="F1077" i="2"/>
  <c r="E1079" i="2"/>
  <c r="E1083" i="2"/>
  <c r="F1084" i="2"/>
  <c r="H1086" i="2"/>
  <c r="F1088" i="2"/>
  <c r="G1093" i="2"/>
  <c r="G1095" i="2"/>
  <c r="H1097" i="2"/>
  <c r="F1098" i="2"/>
  <c r="H1104" i="2"/>
  <c r="H1110" i="2"/>
  <c r="G1113" i="2"/>
  <c r="H1114" i="2"/>
  <c r="H1122" i="2"/>
  <c r="E1131" i="2"/>
  <c r="F1132" i="2"/>
  <c r="H1134" i="2"/>
  <c r="G1141" i="2"/>
  <c r="F1152" i="2"/>
  <c r="H1152" i="2"/>
  <c r="G1173" i="2"/>
  <c r="H1173" i="2"/>
  <c r="H1174" i="2"/>
  <c r="F1174" i="2"/>
  <c r="E1175" i="2"/>
  <c r="F1175" i="2"/>
  <c r="F1180" i="2"/>
  <c r="E1180" i="2"/>
  <c r="E1191" i="2"/>
  <c r="H1191" i="2"/>
  <c r="H1198" i="2"/>
  <c r="F1198" i="2"/>
  <c r="H1204" i="2"/>
  <c r="E1207" i="2"/>
  <c r="F1207" i="2"/>
  <c r="H1207" i="2"/>
  <c r="H1210" i="2"/>
  <c r="F1210" i="2"/>
  <c r="E1210" i="2"/>
  <c r="E1223" i="2"/>
  <c r="H1223" i="2"/>
  <c r="G1223" i="2"/>
  <c r="H1247" i="2"/>
  <c r="E1256" i="2"/>
  <c r="E1259" i="2"/>
  <c r="G1259" i="2"/>
  <c r="H1259" i="2"/>
  <c r="H1262" i="2"/>
  <c r="E1262" i="2"/>
  <c r="G1269" i="2"/>
  <c r="E1269" i="2"/>
  <c r="H1269" i="2"/>
  <c r="E1271" i="2"/>
  <c r="H1271" i="2"/>
  <c r="F1271" i="2"/>
  <c r="F1296" i="2"/>
  <c r="G1296" i="2"/>
  <c r="G1305" i="2"/>
  <c r="H1305" i="2"/>
  <c r="F1312" i="2"/>
  <c r="H1312" i="2"/>
  <c r="H1318" i="2"/>
  <c r="E1318" i="2"/>
  <c r="F1318" i="2"/>
  <c r="G1333" i="2"/>
  <c r="H1333" i="2"/>
  <c r="H1334" i="2"/>
  <c r="F1334" i="2"/>
  <c r="E1335" i="2"/>
  <c r="F1335" i="2"/>
  <c r="H1338" i="2"/>
  <c r="F1338" i="2"/>
  <c r="G1338" i="2"/>
  <c r="F1344" i="2"/>
  <c r="G1344" i="2"/>
  <c r="H1344" i="2"/>
  <c r="H1358" i="2"/>
  <c r="F1358" i="2"/>
  <c r="G1365" i="2"/>
  <c r="F1365" i="2"/>
  <c r="E1365" i="2"/>
  <c r="H1370" i="2"/>
  <c r="E1370" i="2"/>
  <c r="H1382" i="2"/>
  <c r="G1382" i="2"/>
  <c r="E1383" i="2"/>
  <c r="G1383" i="2"/>
  <c r="E1384" i="2"/>
  <c r="H1386" i="2"/>
  <c r="F1386" i="2"/>
  <c r="G1386" i="2"/>
  <c r="G1401" i="2"/>
  <c r="F1401" i="2"/>
  <c r="H1401" i="2"/>
  <c r="H1410" i="2"/>
  <c r="F1410" i="2"/>
  <c r="G1410" i="2"/>
  <c r="H1429" i="2"/>
  <c r="G1429" i="2"/>
  <c r="E1430" i="2"/>
  <c r="G1430" i="2"/>
  <c r="E1431" i="2"/>
  <c r="H1434" i="2"/>
  <c r="H1438" i="2"/>
  <c r="H1443" i="2"/>
  <c r="F1451" i="2"/>
  <c r="E1451" i="2"/>
  <c r="G1451" i="2"/>
  <c r="H1457" i="2"/>
  <c r="G1457" i="2"/>
  <c r="F1457" i="2"/>
  <c r="E1463" i="2"/>
  <c r="G1463" i="2"/>
  <c r="H1469" i="2"/>
  <c r="F1469" i="2"/>
  <c r="E1469" i="2"/>
  <c r="H1481" i="2"/>
  <c r="F1481" i="2"/>
  <c r="G1481" i="2"/>
  <c r="E1500" i="2"/>
  <c r="H1503" i="2"/>
  <c r="G1506" i="2"/>
  <c r="G1527" i="2"/>
  <c r="E1527" i="2"/>
  <c r="H1545" i="2"/>
  <c r="F1545" i="2"/>
  <c r="E1545" i="2"/>
  <c r="E1555" i="2"/>
  <c r="F1566" i="2"/>
  <c r="H1593" i="2"/>
  <c r="F1593" i="2"/>
  <c r="E1593" i="2"/>
  <c r="G1593" i="2"/>
  <c r="E1638" i="2"/>
  <c r="G1638" i="2"/>
  <c r="F1638" i="2"/>
  <c r="H1645" i="2"/>
  <c r="F1645" i="2"/>
  <c r="E1645" i="2"/>
  <c r="H1651" i="2"/>
  <c r="E1651" i="2"/>
  <c r="H1662" i="2"/>
  <c r="F1662" i="2"/>
  <c r="H1681" i="2"/>
  <c r="G1681" i="2"/>
  <c r="F1681" i="2"/>
  <c r="H1689" i="2"/>
  <c r="F1689" i="2"/>
  <c r="E1689" i="2"/>
  <c r="E1734" i="2"/>
  <c r="G1734" i="2"/>
  <c r="F1734" i="2"/>
  <c r="H1734" i="2"/>
  <c r="G1746" i="2"/>
  <c r="F1746" i="2"/>
  <c r="G1748" i="2"/>
  <c r="F1748" i="2"/>
  <c r="E1748" i="2"/>
  <c r="H1748" i="2"/>
  <c r="F1755" i="2"/>
  <c r="H1755" i="2"/>
  <c r="G1755" i="2"/>
  <c r="E1755" i="2"/>
  <c r="F1817" i="2"/>
  <c r="H1817" i="2"/>
  <c r="G1817" i="2"/>
  <c r="E1817" i="2"/>
  <c r="H1827" i="2"/>
  <c r="F1827" i="2"/>
  <c r="E1827" i="2"/>
  <c r="G1827" i="2"/>
  <c r="G1840" i="2"/>
  <c r="F1840" i="2"/>
  <c r="G1842" i="2"/>
  <c r="F1842" i="2"/>
  <c r="E1842" i="2"/>
  <c r="H1842" i="2"/>
  <c r="H1891" i="2"/>
  <c r="G1891" i="2"/>
  <c r="F1891" i="2"/>
  <c r="E1891" i="2"/>
  <c r="G1904" i="2"/>
  <c r="F1904" i="2"/>
  <c r="E1918" i="2"/>
  <c r="H1947" i="2"/>
  <c r="F1947" i="2"/>
  <c r="E1947" i="2"/>
  <c r="G1947" i="2"/>
  <c r="H2023" i="2"/>
  <c r="E2023" i="2"/>
  <c r="H2044" i="2"/>
  <c r="H2049" i="2"/>
  <c r="F2049" i="2"/>
  <c r="G2049" i="2"/>
  <c r="E2049" i="2"/>
  <c r="E1159" i="2"/>
  <c r="G1161" i="2"/>
  <c r="H1162" i="2"/>
  <c r="F1168" i="2"/>
  <c r="H1190" i="2"/>
  <c r="H1202" i="2"/>
  <c r="G1209" i="2"/>
  <c r="H1209" i="2"/>
  <c r="F1216" i="2"/>
  <c r="G1216" i="2"/>
  <c r="F1228" i="2"/>
  <c r="G1228" i="2"/>
  <c r="H1229" i="2"/>
  <c r="F1232" i="2"/>
  <c r="G1237" i="2"/>
  <c r="F1237" i="2"/>
  <c r="H1238" i="2"/>
  <c r="E1238" i="2"/>
  <c r="G1257" i="2"/>
  <c r="H1257" i="2"/>
  <c r="F1280" i="2"/>
  <c r="G1285" i="2"/>
  <c r="H1285" i="2"/>
  <c r="H1286" i="2"/>
  <c r="F1286" i="2"/>
  <c r="E1287" i="2"/>
  <c r="F1287" i="2"/>
  <c r="H1302" i="2"/>
  <c r="G1302" i="2"/>
  <c r="E1303" i="2"/>
  <c r="G1303" i="2"/>
  <c r="E1323" i="2"/>
  <c r="F1324" i="2"/>
  <c r="H1324" i="2"/>
  <c r="H1330" i="2"/>
  <c r="E1330" i="2"/>
  <c r="H1342" i="2"/>
  <c r="E1342" i="2"/>
  <c r="H1346" i="2"/>
  <c r="F1346" i="2"/>
  <c r="G1349" i="2"/>
  <c r="E1349" i="2"/>
  <c r="G1353" i="2"/>
  <c r="H1354" i="2"/>
  <c r="G1354" i="2"/>
  <c r="E1355" i="2"/>
  <c r="H1355" i="2"/>
  <c r="H1378" i="2"/>
  <c r="E1378" i="2"/>
  <c r="H1390" i="2"/>
  <c r="E1390" i="2"/>
  <c r="H1394" i="2"/>
  <c r="G1394" i="2"/>
  <c r="G1397" i="2"/>
  <c r="F1397" i="2"/>
  <c r="H1398" i="2"/>
  <c r="E1398" i="2"/>
  <c r="E1409" i="2"/>
  <c r="G1418" i="2"/>
  <c r="H1441" i="2"/>
  <c r="G1441" i="2"/>
  <c r="H1449" i="2"/>
  <c r="F1449" i="2"/>
  <c r="G1450" i="2"/>
  <c r="E1462" i="2"/>
  <c r="G1462" i="2"/>
  <c r="F1462" i="2"/>
  <c r="H1477" i="2"/>
  <c r="G1477" i="2"/>
  <c r="E1478" i="2"/>
  <c r="G1478" i="2"/>
  <c r="E1479" i="2"/>
  <c r="G1482" i="2"/>
  <c r="H1486" i="2"/>
  <c r="H1491" i="2"/>
  <c r="F1499" i="2"/>
  <c r="G1499" i="2"/>
  <c r="E1499" i="2"/>
  <c r="H1505" i="2"/>
  <c r="G1505" i="2"/>
  <c r="F1505" i="2"/>
  <c r="G1508" i="2"/>
  <c r="E1508" i="2"/>
  <c r="F1508" i="2"/>
  <c r="G1514" i="2"/>
  <c r="G1524" i="2"/>
  <c r="E1524" i="2"/>
  <c r="H1524" i="2"/>
  <c r="E1526" i="2"/>
  <c r="H1526" i="2"/>
  <c r="F1526" i="2"/>
  <c r="F1531" i="2"/>
  <c r="H1531" i="2"/>
  <c r="H1549" i="2"/>
  <c r="F1549" i="2"/>
  <c r="G1549" i="2"/>
  <c r="E1552" i="2"/>
  <c r="H1557" i="2"/>
  <c r="F1557" i="2"/>
  <c r="E1557" i="2"/>
  <c r="H1576" i="2"/>
  <c r="G1583" i="2"/>
  <c r="G1586" i="2"/>
  <c r="F1586" i="2"/>
  <c r="F1595" i="2"/>
  <c r="H1595" i="2"/>
  <c r="E1606" i="2"/>
  <c r="G1606" i="2"/>
  <c r="F1606" i="2"/>
  <c r="F1627" i="2"/>
  <c r="H1627" i="2"/>
  <c r="G1627" i="2"/>
  <c r="G1650" i="2"/>
  <c r="F1650" i="2"/>
  <c r="G1652" i="2"/>
  <c r="F1652" i="2"/>
  <c r="E1652" i="2"/>
  <c r="H1652" i="2"/>
  <c r="F1659" i="2"/>
  <c r="H1659" i="2"/>
  <c r="G1659" i="2"/>
  <c r="H1663" i="2"/>
  <c r="H1677" i="2"/>
  <c r="F1677" i="2"/>
  <c r="E1677" i="2"/>
  <c r="G1677" i="2"/>
  <c r="H1694" i="2"/>
  <c r="E1702" i="2"/>
  <c r="G1702" i="2"/>
  <c r="F1702" i="2"/>
  <c r="H1709" i="2"/>
  <c r="F1709" i="2"/>
  <c r="E1709" i="2"/>
  <c r="H1715" i="2"/>
  <c r="E1715" i="2"/>
  <c r="H1726" i="2"/>
  <c r="F1726" i="2"/>
  <c r="H1745" i="2"/>
  <c r="G1745" i="2"/>
  <c r="F1745" i="2"/>
  <c r="H1753" i="2"/>
  <c r="F1753" i="2"/>
  <c r="E1753" i="2"/>
  <c r="G1778" i="2"/>
  <c r="F1778" i="2"/>
  <c r="G1780" i="2"/>
  <c r="F1780" i="2"/>
  <c r="E1780" i="2"/>
  <c r="H1780" i="2"/>
  <c r="F1787" i="2"/>
  <c r="H1787" i="2"/>
  <c r="G1787" i="2"/>
  <c r="H1791" i="2"/>
  <c r="E1802" i="2"/>
  <c r="H1819" i="2"/>
  <c r="G1819" i="2"/>
  <c r="F1819" i="2"/>
  <c r="E1819" i="2"/>
  <c r="H1832" i="2"/>
  <c r="G1832" i="2"/>
  <c r="H1847" i="2"/>
  <c r="F1847" i="2"/>
  <c r="E1847" i="2"/>
  <c r="G1847" i="2"/>
  <c r="H1875" i="2"/>
  <c r="G1875" i="2"/>
  <c r="F1875" i="2"/>
  <c r="E1892" i="2"/>
  <c r="G1892" i="2"/>
  <c r="F1892" i="2"/>
  <c r="H1900" i="2"/>
  <c r="F1900" i="2"/>
  <c r="F1913" i="2"/>
  <c r="H1913" i="2"/>
  <c r="G1913" i="2"/>
  <c r="E1913" i="2"/>
  <c r="H1921" i="2"/>
  <c r="E1921" i="2"/>
  <c r="G1936" i="2"/>
  <c r="H1939" i="2"/>
  <c r="F1939" i="2"/>
  <c r="E1939" i="2"/>
  <c r="G1939" i="2"/>
  <c r="H2007" i="2"/>
  <c r="E2007" i="2"/>
  <c r="E2042" i="2"/>
  <c r="G2042" i="2"/>
  <c r="F2042" i="2"/>
  <c r="G2056" i="2"/>
  <c r="F2056" i="2"/>
  <c r="H2056" i="2"/>
  <c r="E2056" i="2"/>
  <c r="G1714" i="2"/>
  <c r="F1714" i="2"/>
  <c r="G1716" i="2"/>
  <c r="F1716" i="2"/>
  <c r="E1716" i="2"/>
  <c r="H1716" i="2"/>
  <c r="F1723" i="2"/>
  <c r="H1723" i="2"/>
  <c r="G1723" i="2"/>
  <c r="H1727" i="2"/>
  <c r="H1741" i="2"/>
  <c r="F1741" i="2"/>
  <c r="E1741" i="2"/>
  <c r="G1741" i="2"/>
  <c r="H1758" i="2"/>
  <c r="E1766" i="2"/>
  <c r="G1766" i="2"/>
  <c r="F1766" i="2"/>
  <c r="H1773" i="2"/>
  <c r="F1773" i="2"/>
  <c r="E1773" i="2"/>
  <c r="H1779" i="2"/>
  <c r="E1779" i="2"/>
  <c r="H1790" i="2"/>
  <c r="F1790" i="2"/>
  <c r="E1812" i="2"/>
  <c r="G1812" i="2"/>
  <c r="F1812" i="2"/>
  <c r="H1812" i="2"/>
  <c r="E1818" i="2"/>
  <c r="H1820" i="2"/>
  <c r="F1820" i="2"/>
  <c r="F1833" i="2"/>
  <c r="G1833" i="2"/>
  <c r="E1833" i="2"/>
  <c r="H1833" i="2"/>
  <c r="H1855" i="2"/>
  <c r="F1855" i="2"/>
  <c r="E1855" i="2"/>
  <c r="H1899" i="2"/>
  <c r="G1899" i="2"/>
  <c r="F1899" i="2"/>
  <c r="E1899" i="2"/>
  <c r="G1912" i="2"/>
  <c r="G1920" i="2"/>
  <c r="F1920" i="2"/>
  <c r="G1922" i="2"/>
  <c r="H1922" i="2"/>
  <c r="F1922" i="2"/>
  <c r="F1929" i="2"/>
  <c r="H1929" i="2"/>
  <c r="G1929" i="2"/>
  <c r="H1933" i="2"/>
  <c r="G1933" i="2"/>
  <c r="H1953" i="2"/>
  <c r="E1953" i="2"/>
  <c r="H1967" i="2"/>
  <c r="F1967" i="2"/>
  <c r="E1967" i="2"/>
  <c r="G1967" i="2"/>
  <c r="H1997" i="2"/>
  <c r="F1997" i="2"/>
  <c r="E1997" i="2"/>
  <c r="G1997" i="2"/>
  <c r="H2041" i="2"/>
  <c r="G2041" i="2"/>
  <c r="F2041" i="2"/>
  <c r="E2041" i="2"/>
  <c r="H2139" i="2"/>
  <c r="F2139" i="2"/>
  <c r="H2141" i="2"/>
  <c r="G1928" i="2"/>
  <c r="H1932" i="2"/>
  <c r="G1938" i="2"/>
  <c r="H1938" i="2"/>
  <c r="F1938" i="2"/>
  <c r="E1973" i="2"/>
  <c r="H1983" i="2"/>
  <c r="F1983" i="2"/>
  <c r="E1983" i="2"/>
  <c r="G1992" i="2"/>
  <c r="H1992" i="2"/>
  <c r="F1992" i="2"/>
  <c r="F1999" i="2"/>
  <c r="G1999" i="2"/>
  <c r="E1999" i="2"/>
  <c r="G2022" i="2"/>
  <c r="G2046" i="2"/>
  <c r="H2065" i="2"/>
  <c r="E2065" i="2"/>
  <c r="G2065" i="2"/>
  <c r="F2065" i="2"/>
  <c r="G2078" i="2"/>
  <c r="G2087" i="2"/>
  <c r="F2087" i="2"/>
  <c r="H2087" i="2"/>
  <c r="E2087" i="2"/>
  <c r="H2127" i="2"/>
  <c r="H2143" i="2"/>
  <c r="H1465" i="2"/>
  <c r="G1465" i="2"/>
  <c r="H1466" i="2"/>
  <c r="F1480" i="2"/>
  <c r="H1489" i="2"/>
  <c r="G1489" i="2"/>
  <c r="H1497" i="2"/>
  <c r="G1497" i="2"/>
  <c r="H1498" i="2"/>
  <c r="E1510" i="2"/>
  <c r="H1510" i="2"/>
  <c r="G1511" i="2"/>
  <c r="H1517" i="2"/>
  <c r="E1517" i="2"/>
  <c r="H1533" i="2"/>
  <c r="G1533" i="2"/>
  <c r="F1536" i="2"/>
  <c r="H1541" i="2"/>
  <c r="G1541" i="2"/>
  <c r="E1542" i="2"/>
  <c r="G1542" i="2"/>
  <c r="E1543" i="2"/>
  <c r="F1547" i="2"/>
  <c r="E1547" i="2"/>
  <c r="H1561" i="2"/>
  <c r="F1561" i="2"/>
  <c r="E1571" i="2"/>
  <c r="E1574" i="2"/>
  <c r="H1574" i="2"/>
  <c r="H1613" i="2"/>
  <c r="F1613" i="2"/>
  <c r="F1614" i="2"/>
  <c r="H1617" i="2"/>
  <c r="G1617" i="2"/>
  <c r="G1618" i="2"/>
  <c r="H1625" i="2"/>
  <c r="F1625" i="2"/>
  <c r="H1631" i="2"/>
  <c r="H1649" i="2"/>
  <c r="G1649" i="2"/>
  <c r="F1649" i="2"/>
  <c r="H1657" i="2"/>
  <c r="F1657" i="2"/>
  <c r="E1657" i="2"/>
  <c r="H1669" i="2"/>
  <c r="G1669" i="2"/>
  <c r="F1669" i="2"/>
  <c r="H1695" i="2"/>
  <c r="H1713" i="2"/>
  <c r="G1713" i="2"/>
  <c r="F1713" i="2"/>
  <c r="H1721" i="2"/>
  <c r="F1721" i="2"/>
  <c r="E1721" i="2"/>
  <c r="H1733" i="2"/>
  <c r="G1733" i="2"/>
  <c r="F1733" i="2"/>
  <c r="H1759" i="2"/>
  <c r="H1777" i="2"/>
  <c r="G1777" i="2"/>
  <c r="F1777" i="2"/>
  <c r="H1785" i="2"/>
  <c r="F1785" i="2"/>
  <c r="E1785" i="2"/>
  <c r="H1797" i="2"/>
  <c r="G1797" i="2"/>
  <c r="F1797" i="2"/>
  <c r="H1811" i="2"/>
  <c r="G1811" i="2"/>
  <c r="F1811" i="2"/>
  <c r="H1821" i="2"/>
  <c r="G1821" i="2"/>
  <c r="H1825" i="2"/>
  <c r="H1835" i="2"/>
  <c r="F1835" i="2"/>
  <c r="E1835" i="2"/>
  <c r="H1841" i="2"/>
  <c r="E1841" i="2"/>
  <c r="E1860" i="2"/>
  <c r="H1860" i="2"/>
  <c r="G1860" i="2"/>
  <c r="H1868" i="2"/>
  <c r="E1876" i="2"/>
  <c r="G1876" i="2"/>
  <c r="F1876" i="2"/>
  <c r="H1901" i="2"/>
  <c r="G1901" i="2"/>
  <c r="H1905" i="2"/>
  <c r="H1917" i="2"/>
  <c r="H1923" i="2"/>
  <c r="F1923" i="2"/>
  <c r="E1923" i="2"/>
  <c r="H1927" i="2"/>
  <c r="G1927" i="2"/>
  <c r="F1927" i="2"/>
  <c r="F1932" i="2"/>
  <c r="H1937" i="2"/>
  <c r="E1938" i="2"/>
  <c r="G1952" i="2"/>
  <c r="F1952" i="2"/>
  <c r="G1954" i="2"/>
  <c r="F1954" i="2"/>
  <c r="E1954" i="2"/>
  <c r="H1959" i="2"/>
  <c r="G1959" i="2"/>
  <c r="F1959" i="2"/>
  <c r="E1972" i="2"/>
  <c r="H1972" i="2"/>
  <c r="G1972" i="2"/>
  <c r="H1979" i="2"/>
  <c r="F1979" i="2"/>
  <c r="E1979" i="2"/>
  <c r="G1983" i="2"/>
  <c r="H1991" i="2"/>
  <c r="E1992" i="2"/>
  <c r="H1999" i="2"/>
  <c r="H2001" i="2"/>
  <c r="F2001" i="2"/>
  <c r="E2001" i="2"/>
  <c r="G2006" i="2"/>
  <c r="F2006" i="2"/>
  <c r="G2008" i="2"/>
  <c r="F2008" i="2"/>
  <c r="E2008" i="2"/>
  <c r="F2015" i="2"/>
  <c r="G2015" i="2"/>
  <c r="E2015" i="2"/>
  <c r="F2022" i="2"/>
  <c r="H2025" i="2"/>
  <c r="F2025" i="2"/>
  <c r="E2025" i="2"/>
  <c r="H2029" i="2"/>
  <c r="F2029" i="2"/>
  <c r="E2029" i="2"/>
  <c r="H2045" i="2"/>
  <c r="F2045" i="2"/>
  <c r="G2045" i="2"/>
  <c r="H2055" i="2"/>
  <c r="E2055" i="2"/>
  <c r="G2072" i="2"/>
  <c r="E2072" i="2"/>
  <c r="H2072" i="2"/>
  <c r="F2072" i="2"/>
  <c r="H2076" i="2"/>
  <c r="G2103" i="2"/>
  <c r="F2103" i="2"/>
  <c r="H2103" i="2"/>
  <c r="E2103" i="2"/>
  <c r="H2116" i="2"/>
  <c r="F2116" i="2"/>
  <c r="G2116" i="2"/>
  <c r="E2116" i="2"/>
  <c r="H2124" i="2"/>
  <c r="G2124" i="2"/>
  <c r="F2124" i="2"/>
  <c r="E2124" i="2"/>
  <c r="F2126" i="2"/>
  <c r="H2126" i="2"/>
  <c r="G2126" i="2"/>
  <c r="E2127" i="2"/>
  <c r="H2132" i="2"/>
  <c r="F2132" i="2"/>
  <c r="G2132" i="2"/>
  <c r="E2132" i="2"/>
  <c r="H2140" i="2"/>
  <c r="G2140" i="2"/>
  <c r="F2140" i="2"/>
  <c r="E2140" i="2"/>
  <c r="F2142" i="2"/>
  <c r="H2142" i="2"/>
  <c r="G2142" i="2"/>
  <c r="E2143" i="2"/>
  <c r="H2148" i="2"/>
  <c r="G2148" i="2"/>
  <c r="F2148" i="2"/>
  <c r="E2148" i="2"/>
  <c r="H2057" i="2"/>
  <c r="E2057" i="2"/>
  <c r="G2057" i="2"/>
  <c r="E2059" i="2"/>
  <c r="H2084" i="2"/>
  <c r="G2084" i="2"/>
  <c r="F2084" i="2"/>
  <c r="E2084" i="2"/>
  <c r="H2088" i="2"/>
  <c r="E2088" i="2"/>
  <c r="G2088" i="2"/>
  <c r="F2088" i="2"/>
  <c r="H1633" i="2"/>
  <c r="F1643" i="2"/>
  <c r="H1653" i="2"/>
  <c r="H1665" i="2"/>
  <c r="F1675" i="2"/>
  <c r="H1685" i="2"/>
  <c r="H1697" i="2"/>
  <c r="F1707" i="2"/>
  <c r="H1717" i="2"/>
  <c r="H1729" i="2"/>
  <c r="F1739" i="2"/>
  <c r="H1749" i="2"/>
  <c r="H1761" i="2"/>
  <c r="F1771" i="2"/>
  <c r="H1781" i="2"/>
  <c r="H1793" i="2"/>
  <c r="H1807" i="2"/>
  <c r="E1828" i="2"/>
  <c r="H1843" i="2"/>
  <c r="F1849" i="2"/>
  <c r="H1851" i="2"/>
  <c r="G1858" i="2"/>
  <c r="H1863" i="2"/>
  <c r="H1871" i="2"/>
  <c r="H1883" i="2"/>
  <c r="H1887" i="2"/>
  <c r="H1895" i="2"/>
  <c r="E1908" i="2"/>
  <c r="E1924" i="2"/>
  <c r="E1940" i="2"/>
  <c r="F1945" i="2"/>
  <c r="H1955" i="2"/>
  <c r="H1963" i="2"/>
  <c r="G1970" i="2"/>
  <c r="H1975" i="2"/>
  <c r="F1977" i="2"/>
  <c r="G1986" i="2"/>
  <c r="H2009" i="2"/>
  <c r="H2013" i="2"/>
  <c r="E2026" i="2"/>
  <c r="H2037" i="2"/>
  <c r="F2047" i="2"/>
  <c r="G2047" i="2"/>
  <c r="H2048" i="2"/>
  <c r="H2053" i="2"/>
  <c r="G2053" i="2"/>
  <c r="G2054" i="2"/>
  <c r="F2063" i="2"/>
  <c r="E2063" i="2"/>
  <c r="E2071" i="2"/>
  <c r="E2074" i="2"/>
  <c r="H2074" i="2"/>
  <c r="H2096" i="2"/>
  <c r="G2096" i="2"/>
  <c r="H2112" i="2"/>
  <c r="G2112" i="2"/>
  <c r="H1222" i="2"/>
  <c r="H1234" i="2"/>
  <c r="E1239" i="2"/>
  <c r="E1243" i="2"/>
  <c r="F1244" i="2"/>
  <c r="H1246" i="2"/>
  <c r="G1253" i="2"/>
  <c r="H1270" i="2"/>
  <c r="H1274" i="2"/>
  <c r="H1282" i="2"/>
  <c r="E1291" i="2"/>
  <c r="F1292" i="2"/>
  <c r="H1294" i="2"/>
  <c r="G1301" i="2"/>
  <c r="E1319" i="2"/>
  <c r="G1321" i="2"/>
  <c r="H1322" i="2"/>
  <c r="F1328" i="2"/>
  <c r="H1350" i="2"/>
  <c r="H1362" i="2"/>
  <c r="E1367" i="2"/>
  <c r="E1371" i="2"/>
  <c r="H1374" i="2"/>
  <c r="F1376" i="2"/>
  <c r="G1381" i="2"/>
  <c r="E1399" i="2"/>
  <c r="E1403" i="2"/>
  <c r="H1406" i="2"/>
  <c r="H1414" i="2"/>
  <c r="G1428" i="2"/>
  <c r="G1444" i="2"/>
  <c r="G1460" i="2"/>
  <c r="G1476" i="2"/>
  <c r="G1492" i="2"/>
  <c r="H1509" i="2"/>
  <c r="H1525" i="2"/>
  <c r="H1529" i="2"/>
  <c r="G1540" i="2"/>
  <c r="H1553" i="2"/>
  <c r="H1573" i="2"/>
  <c r="H1577" i="2"/>
  <c r="E1590" i="2"/>
  <c r="G1604" i="2"/>
  <c r="H1609" i="2"/>
  <c r="E1622" i="2"/>
  <c r="E1633" i="2"/>
  <c r="G1636" i="2"/>
  <c r="E1639" i="2"/>
  <c r="H1641" i="2"/>
  <c r="E1643" i="2"/>
  <c r="F1646" i="2"/>
  <c r="G1647" i="2"/>
  <c r="E1653" i="2"/>
  <c r="E1654" i="2"/>
  <c r="E1665" i="2"/>
  <c r="G1668" i="2"/>
  <c r="E1671" i="2"/>
  <c r="H1673" i="2"/>
  <c r="E1675" i="2"/>
  <c r="F1678" i="2"/>
  <c r="G1679" i="2"/>
  <c r="E1685" i="2"/>
  <c r="E1686" i="2"/>
  <c r="E1697" i="2"/>
  <c r="G1700" i="2"/>
  <c r="E1703" i="2"/>
  <c r="H1705" i="2"/>
  <c r="E1707" i="2"/>
  <c r="F1710" i="2"/>
  <c r="G1711" i="2"/>
  <c r="E1717" i="2"/>
  <c r="E1718" i="2"/>
  <c r="E1729" i="2"/>
  <c r="G1732" i="2"/>
  <c r="E1735" i="2"/>
  <c r="H1737" i="2"/>
  <c r="E1739" i="2"/>
  <c r="F1742" i="2"/>
  <c r="G1743" i="2"/>
  <c r="E1749" i="2"/>
  <c r="E1750" i="2"/>
  <c r="E1761" i="2"/>
  <c r="G1764" i="2"/>
  <c r="E1767" i="2"/>
  <c r="H1769" i="2"/>
  <c r="E1771" i="2"/>
  <c r="F1774" i="2"/>
  <c r="G1775" i="2"/>
  <c r="E1781" i="2"/>
  <c r="E1782" i="2"/>
  <c r="E1793" i="2"/>
  <c r="G1796" i="2"/>
  <c r="E1799" i="2"/>
  <c r="F1801" i="2"/>
  <c r="H1803" i="2"/>
  <c r="E1807" i="2"/>
  <c r="G1810" i="2"/>
  <c r="E1813" i="2"/>
  <c r="H1815" i="2"/>
  <c r="H1823" i="2"/>
  <c r="F1828" i="2"/>
  <c r="E1834" i="2"/>
  <c r="F1836" i="2"/>
  <c r="G1837" i="2"/>
  <c r="E1843" i="2"/>
  <c r="E1844" i="2"/>
  <c r="G1848" i="2"/>
  <c r="E1849" i="2"/>
  <c r="E1851" i="2"/>
  <c r="F1856" i="2"/>
  <c r="E1857" i="2"/>
  <c r="E1858" i="2"/>
  <c r="H1859" i="2"/>
  <c r="E1863" i="2"/>
  <c r="F1865" i="2"/>
  <c r="H1867" i="2"/>
  <c r="E1871" i="2"/>
  <c r="G1874" i="2"/>
  <c r="E1877" i="2"/>
  <c r="F1881" i="2"/>
  <c r="E1883" i="2"/>
  <c r="E1887" i="2"/>
  <c r="G1890" i="2"/>
  <c r="E1895" i="2"/>
  <c r="H1903" i="2"/>
  <c r="F1908" i="2"/>
  <c r="H1915" i="2"/>
  <c r="H1919" i="2"/>
  <c r="F1924" i="2"/>
  <c r="H1931" i="2"/>
  <c r="H1935" i="2"/>
  <c r="F1940" i="2"/>
  <c r="H1943" i="2"/>
  <c r="E1945" i="2"/>
  <c r="F1948" i="2"/>
  <c r="G1949" i="2"/>
  <c r="E1955" i="2"/>
  <c r="E1956" i="2"/>
  <c r="F1961" i="2"/>
  <c r="E1963" i="2"/>
  <c r="F1968" i="2"/>
  <c r="E1969" i="2"/>
  <c r="E1970" i="2"/>
  <c r="H1971" i="2"/>
  <c r="E1975" i="2"/>
  <c r="E1977" i="2"/>
  <c r="F1980" i="2"/>
  <c r="G1981" i="2"/>
  <c r="E1982" i="2"/>
  <c r="F1984" i="2"/>
  <c r="E1985" i="2"/>
  <c r="E1986" i="2"/>
  <c r="H1989" i="2"/>
  <c r="F1994" i="2"/>
  <c r="H1996" i="2"/>
  <c r="G1998" i="2"/>
  <c r="H2000" i="2"/>
  <c r="E2009" i="2"/>
  <c r="E2010" i="2"/>
  <c r="E2013" i="2"/>
  <c r="H2021" i="2"/>
  <c r="F2026" i="2"/>
  <c r="H2028" i="2"/>
  <c r="H2033" i="2"/>
  <c r="E2037" i="2"/>
  <c r="G2040" i="2"/>
  <c r="E2043" i="2"/>
  <c r="E2047" i="2"/>
  <c r="E2053" i="2"/>
  <c r="F2054" i="2"/>
  <c r="H2061" i="2"/>
  <c r="E2061" i="2"/>
  <c r="G2063" i="2"/>
  <c r="H2069" i="2"/>
  <c r="F2069" i="2"/>
  <c r="F2070" i="2"/>
  <c r="H2071" i="2"/>
  <c r="F2074" i="2"/>
  <c r="E2075" i="2"/>
  <c r="G2090" i="2"/>
  <c r="H2093" i="2"/>
  <c r="E2095" i="2"/>
  <c r="E2096" i="2"/>
  <c r="F2097" i="2"/>
  <c r="G2106" i="2"/>
  <c r="H2109" i="2"/>
  <c r="E2111" i="2"/>
  <c r="E2112" i="2"/>
  <c r="F2115" i="2"/>
  <c r="H2120" i="2"/>
  <c r="G2120" i="2"/>
  <c r="E2121" i="2"/>
  <c r="G2121" i="2"/>
  <c r="H2128" i="2"/>
  <c r="F2128" i="2"/>
  <c r="F2131" i="2"/>
  <c r="H2136" i="2"/>
  <c r="G2136" i="2"/>
  <c r="E2137" i="2"/>
  <c r="G2137" i="2"/>
  <c r="H2144" i="2"/>
  <c r="F2144" i="2"/>
  <c r="H2073" i="2"/>
  <c r="H2077" i="2"/>
  <c r="H2081" i="2"/>
  <c r="E2089" i="2"/>
  <c r="H2092" i="2"/>
  <c r="F2094" i="2"/>
  <c r="E2105" i="2"/>
  <c r="H2108" i="2"/>
  <c r="F2110" i="2"/>
  <c r="G2119" i="2"/>
  <c r="G2135" i="2"/>
  <c r="V20" i="2"/>
  <c r="G70" i="2"/>
  <c r="F70" i="2"/>
  <c r="E70" i="2"/>
  <c r="G86" i="2"/>
  <c r="F86" i="2"/>
  <c r="E86" i="2"/>
  <c r="G146" i="2"/>
  <c r="F146" i="2"/>
  <c r="H146" i="2" s="1"/>
  <c r="E146" i="2"/>
  <c r="I146" i="2" s="1"/>
  <c r="G150" i="2"/>
  <c r="F150" i="2"/>
  <c r="E150" i="2"/>
  <c r="I150" i="2" s="1"/>
  <c r="G154" i="2"/>
  <c r="F154" i="2"/>
  <c r="E154" i="2"/>
  <c r="I154" i="2" s="1"/>
  <c r="G158" i="2"/>
  <c r="F158" i="2"/>
  <c r="H158" i="2" s="1"/>
  <c r="E158" i="2"/>
  <c r="I158" i="2" s="1"/>
  <c r="G162" i="2"/>
  <c r="F162" i="2"/>
  <c r="E162" i="2"/>
  <c r="I162" i="2" s="1"/>
  <c r="G166" i="2"/>
  <c r="F166" i="2"/>
  <c r="E166" i="2"/>
  <c r="I166" i="2" s="1"/>
  <c r="G170" i="2"/>
  <c r="F170" i="2"/>
  <c r="E170" i="2"/>
  <c r="I170" i="2" s="1"/>
  <c r="G174" i="2"/>
  <c r="F174" i="2"/>
  <c r="H174" i="2" s="1"/>
  <c r="E174" i="2"/>
  <c r="I174" i="2" s="1"/>
  <c r="G182" i="2"/>
  <c r="F182" i="2"/>
  <c r="E182" i="2"/>
  <c r="I182" i="2" s="1"/>
  <c r="G186" i="2"/>
  <c r="F186" i="2"/>
  <c r="E186" i="2"/>
  <c r="I186" i="2" s="1"/>
  <c r="G190" i="2"/>
  <c r="F190" i="2"/>
  <c r="E190" i="2"/>
  <c r="I190" i="2" s="1"/>
  <c r="G198" i="2"/>
  <c r="F198" i="2"/>
  <c r="H198" i="2" s="1"/>
  <c r="E198" i="2"/>
  <c r="I198" i="2" s="1"/>
  <c r="G202" i="2"/>
  <c r="F202" i="2"/>
  <c r="E202" i="2"/>
  <c r="I202" i="2" s="1"/>
  <c r="G206" i="2"/>
  <c r="F206" i="2"/>
  <c r="E206" i="2"/>
  <c r="I206" i="2" s="1"/>
  <c r="G218" i="2"/>
  <c r="F218" i="2"/>
  <c r="E218" i="2"/>
  <c r="I218" i="2" s="1"/>
  <c r="G226" i="2"/>
  <c r="F226" i="2"/>
  <c r="H226" i="2" s="1"/>
  <c r="E226" i="2"/>
  <c r="I226" i="2" s="1"/>
  <c r="G234" i="2"/>
  <c r="H234" i="2" s="1"/>
  <c r="F234" i="2"/>
  <c r="E234" i="2"/>
  <c r="H83" i="2"/>
  <c r="G102" i="2"/>
  <c r="F102" i="2"/>
  <c r="E102" i="2"/>
  <c r="G126" i="2"/>
  <c r="F126" i="2"/>
  <c r="E126" i="2"/>
  <c r="G134" i="2"/>
  <c r="F134" i="2"/>
  <c r="E134" i="2"/>
  <c r="G142" i="2"/>
  <c r="F142" i="2"/>
  <c r="E142" i="2"/>
  <c r="H218" i="2"/>
  <c r="G38" i="2"/>
  <c r="F38" i="2"/>
  <c r="E38" i="2"/>
  <c r="G46" i="2"/>
  <c r="F46" i="2"/>
  <c r="E46" i="2"/>
  <c r="G54" i="2"/>
  <c r="F54" i="2"/>
  <c r="E54" i="2"/>
  <c r="G62" i="2"/>
  <c r="F62" i="2"/>
  <c r="E62" i="2"/>
  <c r="G78" i="2"/>
  <c r="F78" i="2"/>
  <c r="E78" i="2"/>
  <c r="G178" i="2"/>
  <c r="F178" i="2"/>
  <c r="E178" i="2"/>
  <c r="I178" i="2" s="1"/>
  <c r="G194" i="2"/>
  <c r="F194" i="2"/>
  <c r="H194" i="2" s="1"/>
  <c r="E194" i="2"/>
  <c r="I194" i="2" s="1"/>
  <c r="G210" i="2"/>
  <c r="H210" i="2" s="1"/>
  <c r="F210" i="2"/>
  <c r="E210" i="2"/>
  <c r="G214" i="2"/>
  <c r="F214" i="2"/>
  <c r="H214" i="2" s="1"/>
  <c r="E214" i="2"/>
  <c r="G222" i="2"/>
  <c r="F222" i="2"/>
  <c r="H222" i="2" s="1"/>
  <c r="E222" i="2"/>
  <c r="I222" i="2" s="1"/>
  <c r="G230" i="2"/>
  <c r="F230" i="2"/>
  <c r="H230" i="2" s="1"/>
  <c r="E230" i="2"/>
  <c r="I230" i="2" s="1"/>
  <c r="G238" i="2"/>
  <c r="F238" i="2"/>
  <c r="H238" i="2" s="1"/>
  <c r="E238" i="2"/>
  <c r="I238" i="2" s="1"/>
  <c r="G242" i="2"/>
  <c r="F242" i="2"/>
  <c r="H242" i="2" s="1"/>
  <c r="E242" i="2"/>
  <c r="G94" i="2"/>
  <c r="F94" i="2"/>
  <c r="E94" i="2"/>
  <c r="G110" i="2"/>
  <c r="F110" i="2"/>
  <c r="E110" i="2"/>
  <c r="G118" i="2"/>
  <c r="F118" i="2"/>
  <c r="E118" i="2"/>
  <c r="G42" i="2"/>
  <c r="F42" i="2"/>
  <c r="E42" i="2"/>
  <c r="G50" i="2"/>
  <c r="F50" i="2"/>
  <c r="E50" i="2"/>
  <c r="G58" i="2"/>
  <c r="F58" i="2"/>
  <c r="E58" i="2"/>
  <c r="G66" i="2"/>
  <c r="E66" i="2"/>
  <c r="F66" i="2"/>
  <c r="G74" i="2"/>
  <c r="F74" i="2"/>
  <c r="E74" i="2"/>
  <c r="G82" i="2"/>
  <c r="F82" i="2"/>
  <c r="E82" i="2"/>
  <c r="G90" i="2"/>
  <c r="F90" i="2"/>
  <c r="E90" i="2"/>
  <c r="H99" i="2"/>
  <c r="G98" i="2"/>
  <c r="F98" i="2"/>
  <c r="E98" i="2"/>
  <c r="G106" i="2"/>
  <c r="F106" i="2"/>
  <c r="E106" i="2"/>
  <c r="G114" i="2"/>
  <c r="F114" i="2"/>
  <c r="E114" i="2"/>
  <c r="G122" i="2"/>
  <c r="F122" i="2"/>
  <c r="E122" i="2"/>
  <c r="G130" i="2"/>
  <c r="F130" i="2"/>
  <c r="E130" i="2"/>
  <c r="G138" i="2"/>
  <c r="F138" i="2"/>
  <c r="E138" i="2"/>
  <c r="H254" i="2"/>
  <c r="H258" i="2"/>
  <c r="H266" i="2"/>
  <c r="H270" i="2"/>
  <c r="H290" i="2"/>
  <c r="H298" i="2"/>
  <c r="H302" i="2"/>
  <c r="H306" i="2"/>
  <c r="H322" i="2"/>
  <c r="H326" i="2"/>
  <c r="H334" i="2"/>
  <c r="H354" i="2"/>
  <c r="H366" i="2"/>
  <c r="H370" i="2"/>
  <c r="F529" i="2"/>
  <c r="E529" i="2"/>
  <c r="H529" i="2"/>
  <c r="G529" i="2"/>
  <c r="F545" i="2"/>
  <c r="E545" i="2"/>
  <c r="H545" i="2"/>
  <c r="G545" i="2"/>
  <c r="G614" i="2"/>
  <c r="F614" i="2"/>
  <c r="H614" i="2"/>
  <c r="F714" i="2"/>
  <c r="H714" i="2"/>
  <c r="G714" i="2"/>
  <c r="E714" i="2"/>
  <c r="E1059" i="2"/>
  <c r="H1059" i="2"/>
  <c r="G1059" i="2"/>
  <c r="F1059" i="2"/>
  <c r="F1176" i="2"/>
  <c r="H1176" i="2"/>
  <c r="G1176" i="2"/>
  <c r="E1176" i="2"/>
  <c r="E1315" i="2"/>
  <c r="H1315" i="2"/>
  <c r="G1315" i="2"/>
  <c r="F1315" i="2"/>
  <c r="H125" i="2"/>
  <c r="H189" i="2"/>
  <c r="H209" i="2"/>
  <c r="H221" i="2"/>
  <c r="H225" i="2"/>
  <c r="H229" i="2"/>
  <c r="H233" i="2"/>
  <c r="H241" i="2"/>
  <c r="E246" i="2"/>
  <c r="I246" i="2" s="1"/>
  <c r="E250" i="2"/>
  <c r="I250" i="2" s="1"/>
  <c r="E254" i="2"/>
  <c r="H257" i="2"/>
  <c r="E258" i="2"/>
  <c r="H261" i="2"/>
  <c r="E262" i="2"/>
  <c r="H265" i="2"/>
  <c r="E266" i="2"/>
  <c r="H269" i="2"/>
  <c r="E270" i="2"/>
  <c r="H273" i="2"/>
  <c r="E274" i="2"/>
  <c r="H277" i="2"/>
  <c r="E278" i="2"/>
  <c r="H281" i="2"/>
  <c r="E282" i="2"/>
  <c r="H285" i="2"/>
  <c r="E286" i="2"/>
  <c r="H289" i="2"/>
  <c r="E290" i="2"/>
  <c r="H293" i="2"/>
  <c r="E294" i="2"/>
  <c r="H297" i="2"/>
  <c r="E298" i="2"/>
  <c r="H301" i="2"/>
  <c r="E302" i="2"/>
  <c r="H305" i="2"/>
  <c r="E306" i="2"/>
  <c r="H309" i="2"/>
  <c r="E310" i="2"/>
  <c r="H313" i="2"/>
  <c r="E314" i="2"/>
  <c r="H317" i="2"/>
  <c r="E318" i="2"/>
  <c r="H321" i="2"/>
  <c r="E322" i="2"/>
  <c r="H325" i="2"/>
  <c r="E326" i="2"/>
  <c r="H329" i="2"/>
  <c r="E330" i="2"/>
  <c r="H333" i="2"/>
  <c r="E334" i="2"/>
  <c r="H337" i="2"/>
  <c r="E338" i="2"/>
  <c r="H341" i="2"/>
  <c r="E342" i="2"/>
  <c r="H345" i="2"/>
  <c r="E346" i="2"/>
  <c r="H349" i="2"/>
  <c r="E350" i="2"/>
  <c r="H353" i="2"/>
  <c r="E354" i="2"/>
  <c r="H357" i="2"/>
  <c r="E358" i="2"/>
  <c r="H361" i="2"/>
  <c r="E362" i="2"/>
  <c r="H365" i="2"/>
  <c r="E366" i="2"/>
  <c r="H369" i="2"/>
  <c r="E370" i="2"/>
  <c r="H373" i="2"/>
  <c r="E374" i="2"/>
  <c r="E383" i="2"/>
  <c r="F385" i="2"/>
  <c r="E390" i="2"/>
  <c r="E399" i="2"/>
  <c r="F401" i="2"/>
  <c r="E406" i="2"/>
  <c r="E415" i="2"/>
  <c r="F417" i="2"/>
  <c r="E422" i="2"/>
  <c r="E431" i="2"/>
  <c r="F433" i="2"/>
  <c r="E438" i="2"/>
  <c r="E447" i="2"/>
  <c r="F449" i="2"/>
  <c r="E454" i="2"/>
  <c r="E463" i="2"/>
  <c r="F465" i="2"/>
  <c r="E470" i="2"/>
  <c r="E479" i="2"/>
  <c r="F481" i="2"/>
  <c r="E486" i="2"/>
  <c r="E495" i="2"/>
  <c r="F497" i="2"/>
  <c r="E502" i="2"/>
  <c r="E511" i="2"/>
  <c r="E518" i="2"/>
  <c r="F581" i="2"/>
  <c r="E581" i="2"/>
  <c r="H581" i="2"/>
  <c r="F613" i="2"/>
  <c r="E613" i="2"/>
  <c r="H613" i="2"/>
  <c r="E614" i="2"/>
  <c r="F641" i="2"/>
  <c r="E641" i="2"/>
  <c r="H641" i="2"/>
  <c r="G641" i="2"/>
  <c r="G674" i="2"/>
  <c r="F674" i="2"/>
  <c r="H674" i="2"/>
  <c r="E674" i="2"/>
  <c r="F705" i="2"/>
  <c r="E705" i="2"/>
  <c r="H705" i="2"/>
  <c r="G705" i="2"/>
  <c r="G719" i="2"/>
  <c r="F719" i="2"/>
  <c r="E719" i="2"/>
  <c r="H719" i="2"/>
  <c r="F742" i="2"/>
  <c r="G742" i="2"/>
  <c r="E742" i="2"/>
  <c r="H742" i="2"/>
  <c r="E757" i="2"/>
  <c r="H757" i="2"/>
  <c r="G757" i="2"/>
  <c r="F757" i="2"/>
  <c r="F778" i="2"/>
  <c r="H778" i="2"/>
  <c r="G778" i="2"/>
  <c r="E778" i="2"/>
  <c r="E801" i="2"/>
  <c r="G801" i="2"/>
  <c r="F801" i="2"/>
  <c r="H801" i="2"/>
  <c r="G867" i="2"/>
  <c r="H867" i="2"/>
  <c r="F867" i="2"/>
  <c r="E867" i="2"/>
  <c r="E995" i="2"/>
  <c r="H995" i="2"/>
  <c r="G995" i="2"/>
  <c r="F995" i="2"/>
  <c r="F1092" i="2"/>
  <c r="G1092" i="2"/>
  <c r="E1092" i="2"/>
  <c r="H1092" i="2"/>
  <c r="F1112" i="2"/>
  <c r="H1112" i="2"/>
  <c r="G1112" i="2"/>
  <c r="E1112" i="2"/>
  <c r="E1135" i="2"/>
  <c r="G1135" i="2"/>
  <c r="F1135" i="2"/>
  <c r="H1135" i="2"/>
  <c r="E1251" i="2"/>
  <c r="H1251" i="2"/>
  <c r="G1251" i="2"/>
  <c r="F1251" i="2"/>
  <c r="F1348" i="2"/>
  <c r="G1348" i="2"/>
  <c r="E1348" i="2"/>
  <c r="H1348" i="2"/>
  <c r="F1368" i="2"/>
  <c r="H1368" i="2"/>
  <c r="G1368" i="2"/>
  <c r="E1368" i="2"/>
  <c r="H250" i="2"/>
  <c r="H274" i="2"/>
  <c r="H282" i="2"/>
  <c r="H286" i="2"/>
  <c r="H318" i="2"/>
  <c r="H330" i="2"/>
  <c r="H338" i="2"/>
  <c r="H350" i="2"/>
  <c r="H362" i="2"/>
  <c r="F517" i="2"/>
  <c r="E517" i="2"/>
  <c r="G582" i="2"/>
  <c r="F582" i="2"/>
  <c r="H582" i="2"/>
  <c r="F593" i="2"/>
  <c r="E593" i="2"/>
  <c r="H593" i="2"/>
  <c r="G593" i="2"/>
  <c r="G610" i="2"/>
  <c r="F610" i="2"/>
  <c r="H610" i="2"/>
  <c r="E610" i="2"/>
  <c r="F625" i="2"/>
  <c r="E625" i="2"/>
  <c r="H625" i="2"/>
  <c r="G625" i="2"/>
  <c r="F689" i="2"/>
  <c r="E689" i="2"/>
  <c r="H689" i="2"/>
  <c r="G689" i="2"/>
  <c r="E737" i="2"/>
  <c r="G737" i="2"/>
  <c r="F737" i="2"/>
  <c r="H737" i="2"/>
  <c r="G803" i="2"/>
  <c r="H803" i="2"/>
  <c r="F803" i="2"/>
  <c r="E803" i="2"/>
  <c r="F1156" i="2"/>
  <c r="G1156" i="2"/>
  <c r="E1156" i="2"/>
  <c r="H1156" i="2"/>
  <c r="E41" i="2"/>
  <c r="E45" i="2"/>
  <c r="E49" i="2"/>
  <c r="E57" i="2"/>
  <c r="E61" i="2"/>
  <c r="E65" i="2"/>
  <c r="H68" i="2"/>
  <c r="E69" i="2"/>
  <c r="E73" i="2"/>
  <c r="H76" i="2"/>
  <c r="E77" i="2"/>
  <c r="E81" i="2"/>
  <c r="E85" i="2"/>
  <c r="H88" i="2"/>
  <c r="E89" i="2"/>
  <c r="E93" i="2"/>
  <c r="H96" i="2"/>
  <c r="E97" i="2"/>
  <c r="E101" i="2"/>
  <c r="E105" i="2"/>
  <c r="E109" i="2"/>
  <c r="E113" i="2"/>
  <c r="E117" i="2"/>
  <c r="E121" i="2"/>
  <c r="E125" i="2"/>
  <c r="E129" i="2"/>
  <c r="E133" i="2"/>
  <c r="H136" i="2"/>
  <c r="E137" i="2"/>
  <c r="E141" i="2"/>
  <c r="E145" i="2"/>
  <c r="I145" i="2" s="1"/>
  <c r="E149" i="2"/>
  <c r="I149" i="2" s="1"/>
  <c r="E153" i="2"/>
  <c r="I153" i="2" s="1"/>
  <c r="E157" i="2"/>
  <c r="I157" i="2" s="1"/>
  <c r="E161" i="2"/>
  <c r="I161" i="2" s="1"/>
  <c r="E165" i="2"/>
  <c r="I165" i="2" s="1"/>
  <c r="H168" i="2"/>
  <c r="E169" i="2"/>
  <c r="I169" i="2" s="1"/>
  <c r="E173" i="2"/>
  <c r="I173" i="2" s="1"/>
  <c r="E177" i="2"/>
  <c r="I177" i="2" s="1"/>
  <c r="E181" i="2"/>
  <c r="I181" i="2" s="1"/>
  <c r="E185" i="2"/>
  <c r="I185" i="2" s="1"/>
  <c r="E189" i="2"/>
  <c r="I189" i="2" s="1"/>
  <c r="H192" i="2"/>
  <c r="E193" i="2"/>
  <c r="I193" i="2" s="1"/>
  <c r="E197" i="2"/>
  <c r="I197" i="2" s="1"/>
  <c r="H200" i="2"/>
  <c r="E201" i="2"/>
  <c r="I201" i="2" s="1"/>
  <c r="E205" i="2"/>
  <c r="I205" i="2" s="1"/>
  <c r="H208" i="2"/>
  <c r="E209" i="2"/>
  <c r="I209" i="2" s="1"/>
  <c r="H212" i="2"/>
  <c r="E213" i="2"/>
  <c r="I213" i="2" s="1"/>
  <c r="E217" i="2"/>
  <c r="I217" i="2" s="1"/>
  <c r="E221" i="2"/>
  <c r="H224" i="2"/>
  <c r="E225" i="2"/>
  <c r="I225" i="2" s="1"/>
  <c r="E229" i="2"/>
  <c r="I229" i="2" s="1"/>
  <c r="E233" i="2"/>
  <c r="I233" i="2" s="1"/>
  <c r="E237" i="2"/>
  <c r="H240" i="2"/>
  <c r="E241" i="2"/>
  <c r="I241" i="2" s="1"/>
  <c r="H244" i="2"/>
  <c r="E245" i="2"/>
  <c r="F246" i="2"/>
  <c r="H246" i="2" s="1"/>
  <c r="H248" i="2"/>
  <c r="E249" i="2"/>
  <c r="F250" i="2"/>
  <c r="H252" i="2"/>
  <c r="E253" i="2"/>
  <c r="I253" i="2" s="1"/>
  <c r="F254" i="2"/>
  <c r="H256" i="2"/>
  <c r="E257" i="2"/>
  <c r="F258" i="2"/>
  <c r="H260" i="2"/>
  <c r="E261" i="2"/>
  <c r="F262" i="2"/>
  <c r="H264" i="2"/>
  <c r="E265" i="2"/>
  <c r="F266" i="2"/>
  <c r="H268" i="2"/>
  <c r="E269" i="2"/>
  <c r="F270" i="2"/>
  <c r="H272" i="2"/>
  <c r="E273" i="2"/>
  <c r="F274" i="2"/>
  <c r="H276" i="2"/>
  <c r="E277" i="2"/>
  <c r="F278" i="2"/>
  <c r="H280" i="2"/>
  <c r="E281" i="2"/>
  <c r="F282" i="2"/>
  <c r="H284" i="2"/>
  <c r="E285" i="2"/>
  <c r="F286" i="2"/>
  <c r="H288" i="2"/>
  <c r="E289" i="2"/>
  <c r="F290" i="2"/>
  <c r="H292" i="2"/>
  <c r="E293" i="2"/>
  <c r="F294" i="2"/>
  <c r="H296" i="2"/>
  <c r="E297" i="2"/>
  <c r="F298" i="2"/>
  <c r="H300" i="2"/>
  <c r="E301" i="2"/>
  <c r="F302" i="2"/>
  <c r="H304" i="2"/>
  <c r="E305" i="2"/>
  <c r="F306" i="2"/>
  <c r="H308" i="2"/>
  <c r="E309" i="2"/>
  <c r="F310" i="2"/>
  <c r="H312" i="2"/>
  <c r="E313" i="2"/>
  <c r="F314" i="2"/>
  <c r="H316" i="2"/>
  <c r="E317" i="2"/>
  <c r="F318" i="2"/>
  <c r="H320" i="2"/>
  <c r="E321" i="2"/>
  <c r="F322" i="2"/>
  <c r="H324" i="2"/>
  <c r="E325" i="2"/>
  <c r="F326" i="2"/>
  <c r="H328" i="2"/>
  <c r="E329" i="2"/>
  <c r="F330" i="2"/>
  <c r="H332" i="2"/>
  <c r="E333" i="2"/>
  <c r="F334" i="2"/>
  <c r="H336" i="2"/>
  <c r="E337" i="2"/>
  <c r="F338" i="2"/>
  <c r="H340" i="2"/>
  <c r="E341" i="2"/>
  <c r="F342" i="2"/>
  <c r="H344" i="2"/>
  <c r="E345" i="2"/>
  <c r="F346" i="2"/>
  <c r="H348" i="2"/>
  <c r="E349" i="2"/>
  <c r="F350" i="2"/>
  <c r="H352" i="2"/>
  <c r="E353" i="2"/>
  <c r="F354" i="2"/>
  <c r="H356" i="2"/>
  <c r="E357" i="2"/>
  <c r="F358" i="2"/>
  <c r="H360" i="2"/>
  <c r="E361" i="2"/>
  <c r="F362" i="2"/>
  <c r="H364" i="2"/>
  <c r="E365" i="2"/>
  <c r="F366" i="2"/>
  <c r="H368" i="2"/>
  <c r="E369" i="2"/>
  <c r="F370" i="2"/>
  <c r="H372" i="2"/>
  <c r="E373" i="2"/>
  <c r="G374" i="2"/>
  <c r="E379" i="2"/>
  <c r="F381" i="2"/>
  <c r="F383" i="2"/>
  <c r="G385" i="2"/>
  <c r="E386" i="2"/>
  <c r="G390" i="2"/>
  <c r="E395" i="2"/>
  <c r="F397" i="2"/>
  <c r="F399" i="2"/>
  <c r="G401" i="2"/>
  <c r="E402" i="2"/>
  <c r="G406" i="2"/>
  <c r="E411" i="2"/>
  <c r="F413" i="2"/>
  <c r="F415" i="2"/>
  <c r="G417" i="2"/>
  <c r="E418" i="2"/>
  <c r="G422" i="2"/>
  <c r="E427" i="2"/>
  <c r="F429" i="2"/>
  <c r="F431" i="2"/>
  <c r="G433" i="2"/>
  <c r="E434" i="2"/>
  <c r="G438" i="2"/>
  <c r="E443" i="2"/>
  <c r="F445" i="2"/>
  <c r="F447" i="2"/>
  <c r="G449" i="2"/>
  <c r="E450" i="2"/>
  <c r="G454" i="2"/>
  <c r="E459" i="2"/>
  <c r="F461" i="2"/>
  <c r="F463" i="2"/>
  <c r="G465" i="2"/>
  <c r="E466" i="2"/>
  <c r="G470" i="2"/>
  <c r="E475" i="2"/>
  <c r="F477" i="2"/>
  <c r="F479" i="2"/>
  <c r="G481" i="2"/>
  <c r="E482" i="2"/>
  <c r="G486" i="2"/>
  <c r="E491" i="2"/>
  <c r="F493" i="2"/>
  <c r="F495" i="2"/>
  <c r="G497" i="2"/>
  <c r="E498" i="2"/>
  <c r="G502" i="2"/>
  <c r="E507" i="2"/>
  <c r="F509" i="2"/>
  <c r="F511" i="2"/>
  <c r="G514" i="2"/>
  <c r="F514" i="2"/>
  <c r="H514" i="2"/>
  <c r="H517" i="2"/>
  <c r="G530" i="2"/>
  <c r="F530" i="2"/>
  <c r="H530" i="2"/>
  <c r="E530" i="2"/>
  <c r="G534" i="2"/>
  <c r="F534" i="2"/>
  <c r="H534" i="2"/>
  <c r="G546" i="2"/>
  <c r="F546" i="2"/>
  <c r="H546" i="2"/>
  <c r="E546" i="2"/>
  <c r="G550" i="2"/>
  <c r="F550" i="2"/>
  <c r="H550" i="2"/>
  <c r="G562" i="2"/>
  <c r="F562" i="2"/>
  <c r="H562" i="2"/>
  <c r="E562" i="2"/>
  <c r="G566" i="2"/>
  <c r="F566" i="2"/>
  <c r="H566" i="2"/>
  <c r="F577" i="2"/>
  <c r="E577" i="2"/>
  <c r="H577" i="2"/>
  <c r="G577" i="2"/>
  <c r="G581" i="2"/>
  <c r="G594" i="2"/>
  <c r="F594" i="2"/>
  <c r="H594" i="2"/>
  <c r="E594" i="2"/>
  <c r="G598" i="2"/>
  <c r="F598" i="2"/>
  <c r="H598" i="2"/>
  <c r="F609" i="2"/>
  <c r="E609" i="2"/>
  <c r="H609" i="2"/>
  <c r="G609" i="2"/>
  <c r="G613" i="2"/>
  <c r="G626" i="2"/>
  <c r="F626" i="2"/>
  <c r="H626" i="2"/>
  <c r="E626" i="2"/>
  <c r="F657" i="2"/>
  <c r="E657" i="2"/>
  <c r="H657" i="2"/>
  <c r="G657" i="2"/>
  <c r="G690" i="2"/>
  <c r="F690" i="2"/>
  <c r="H690" i="2"/>
  <c r="E690" i="2"/>
  <c r="G783" i="2"/>
  <c r="F783" i="2"/>
  <c r="E783" i="2"/>
  <c r="H783" i="2"/>
  <c r="F806" i="2"/>
  <c r="G806" i="2"/>
  <c r="E806" i="2"/>
  <c r="H806" i="2"/>
  <c r="E821" i="2"/>
  <c r="H821" i="2"/>
  <c r="G821" i="2"/>
  <c r="F821" i="2"/>
  <c r="F842" i="2"/>
  <c r="H842" i="2"/>
  <c r="G842" i="2"/>
  <c r="E842" i="2"/>
  <c r="E865" i="2"/>
  <c r="G865" i="2"/>
  <c r="F865" i="2"/>
  <c r="H865" i="2"/>
  <c r="G919" i="2"/>
  <c r="F919" i="2"/>
  <c r="H919" i="2"/>
  <c r="E919" i="2"/>
  <c r="F1028" i="2"/>
  <c r="G1028" i="2"/>
  <c r="E1028" i="2"/>
  <c r="H1028" i="2"/>
  <c r="F1048" i="2"/>
  <c r="H1048" i="2"/>
  <c r="G1048" i="2"/>
  <c r="E1048" i="2"/>
  <c r="E1071" i="2"/>
  <c r="G1071" i="2"/>
  <c r="F1071" i="2"/>
  <c r="H1071" i="2"/>
  <c r="E1187" i="2"/>
  <c r="H1187" i="2"/>
  <c r="G1187" i="2"/>
  <c r="F1187" i="2"/>
  <c r="F1284" i="2"/>
  <c r="G1284" i="2"/>
  <c r="E1284" i="2"/>
  <c r="H1284" i="2"/>
  <c r="F1304" i="2"/>
  <c r="H1304" i="2"/>
  <c r="G1304" i="2"/>
  <c r="E1304" i="2"/>
  <c r="E1327" i="2"/>
  <c r="G1327" i="2"/>
  <c r="F1327" i="2"/>
  <c r="H1327" i="2"/>
  <c r="F1396" i="2"/>
  <c r="G1396" i="2"/>
  <c r="E1396" i="2"/>
  <c r="H1396" i="2"/>
  <c r="F1412" i="2"/>
  <c r="G1412" i="2"/>
  <c r="E1412" i="2"/>
  <c r="H1412" i="2"/>
  <c r="H262" i="2"/>
  <c r="H278" i="2"/>
  <c r="H294" i="2"/>
  <c r="H310" i="2"/>
  <c r="H314" i="2"/>
  <c r="H342" i="2"/>
  <c r="H346" i="2"/>
  <c r="H358" i="2"/>
  <c r="G518" i="2"/>
  <c r="F518" i="2"/>
  <c r="F525" i="2"/>
  <c r="E525" i="2"/>
  <c r="G525" i="2"/>
  <c r="F561" i="2"/>
  <c r="E561" i="2"/>
  <c r="H561" i="2"/>
  <c r="G561" i="2"/>
  <c r="G578" i="2"/>
  <c r="F578" i="2"/>
  <c r="H578" i="2"/>
  <c r="E578" i="2"/>
  <c r="G658" i="2"/>
  <c r="F658" i="2"/>
  <c r="H658" i="2"/>
  <c r="E658" i="2"/>
  <c r="E1199" i="2"/>
  <c r="G1199" i="2"/>
  <c r="F1199" i="2"/>
  <c r="H1199" i="2"/>
  <c r="E53" i="2"/>
  <c r="H80" i="2"/>
  <c r="H84" i="2"/>
  <c r="H374" i="2"/>
  <c r="E375" i="2"/>
  <c r="F377" i="2"/>
  <c r="F379" i="2"/>
  <c r="G381" i="2"/>
  <c r="E382" i="2"/>
  <c r="H383" i="2"/>
  <c r="H385" i="2"/>
  <c r="G386" i="2"/>
  <c r="H390" i="2"/>
  <c r="E391" i="2"/>
  <c r="F393" i="2"/>
  <c r="F395" i="2"/>
  <c r="G397" i="2"/>
  <c r="E398" i="2"/>
  <c r="H399" i="2"/>
  <c r="H401" i="2"/>
  <c r="G402" i="2"/>
  <c r="H406" i="2"/>
  <c r="E407" i="2"/>
  <c r="F409" i="2"/>
  <c r="F411" i="2"/>
  <c r="G413" i="2"/>
  <c r="E414" i="2"/>
  <c r="H415" i="2"/>
  <c r="H417" i="2"/>
  <c r="G418" i="2"/>
  <c r="H422" i="2"/>
  <c r="E423" i="2"/>
  <c r="F425" i="2"/>
  <c r="F427" i="2"/>
  <c r="G429" i="2"/>
  <c r="E430" i="2"/>
  <c r="H431" i="2"/>
  <c r="H433" i="2"/>
  <c r="G434" i="2"/>
  <c r="H438" i="2"/>
  <c r="E439" i="2"/>
  <c r="F441" i="2"/>
  <c r="F443" i="2"/>
  <c r="G445" i="2"/>
  <c r="E446" i="2"/>
  <c r="H447" i="2"/>
  <c r="H449" i="2"/>
  <c r="G450" i="2"/>
  <c r="H454" i="2"/>
  <c r="E455" i="2"/>
  <c r="F457" i="2"/>
  <c r="F459" i="2"/>
  <c r="G461" i="2"/>
  <c r="E462" i="2"/>
  <c r="H463" i="2"/>
  <c r="H465" i="2"/>
  <c r="G466" i="2"/>
  <c r="H470" i="2"/>
  <c r="E471" i="2"/>
  <c r="F473" i="2"/>
  <c r="F475" i="2"/>
  <c r="G477" i="2"/>
  <c r="E478" i="2"/>
  <c r="H479" i="2"/>
  <c r="H481" i="2"/>
  <c r="G482" i="2"/>
  <c r="H486" i="2"/>
  <c r="E487" i="2"/>
  <c r="F489" i="2"/>
  <c r="F491" i="2"/>
  <c r="G493" i="2"/>
  <c r="E494" i="2"/>
  <c r="H495" i="2"/>
  <c r="H497" i="2"/>
  <c r="G498" i="2"/>
  <c r="H502" i="2"/>
  <c r="E503" i="2"/>
  <c r="F505" i="2"/>
  <c r="F507" i="2"/>
  <c r="G509" i="2"/>
  <c r="E510" i="2"/>
  <c r="H511" i="2"/>
  <c r="F513" i="2"/>
  <c r="E513" i="2"/>
  <c r="H513" i="2"/>
  <c r="E514" i="2"/>
  <c r="G526" i="2"/>
  <c r="F526" i="2"/>
  <c r="E526" i="2"/>
  <c r="F533" i="2"/>
  <c r="E533" i="2"/>
  <c r="H533" i="2"/>
  <c r="E534" i="2"/>
  <c r="F549" i="2"/>
  <c r="E549" i="2"/>
  <c r="H549" i="2"/>
  <c r="E550" i="2"/>
  <c r="F565" i="2"/>
  <c r="E565" i="2"/>
  <c r="H565" i="2"/>
  <c r="E566" i="2"/>
  <c r="F597" i="2"/>
  <c r="E597" i="2"/>
  <c r="H597" i="2"/>
  <c r="E598" i="2"/>
  <c r="G642" i="2"/>
  <c r="F642" i="2"/>
  <c r="H642" i="2"/>
  <c r="E642" i="2"/>
  <c r="F673" i="2"/>
  <c r="E673" i="2"/>
  <c r="H673" i="2"/>
  <c r="G673" i="2"/>
  <c r="G706" i="2"/>
  <c r="F706" i="2"/>
  <c r="H706" i="2"/>
  <c r="E706" i="2"/>
  <c r="G739" i="2"/>
  <c r="H739" i="2"/>
  <c r="F739" i="2"/>
  <c r="E739" i="2"/>
  <c r="G847" i="2"/>
  <c r="F847" i="2"/>
  <c r="E847" i="2"/>
  <c r="H847" i="2"/>
  <c r="F870" i="2"/>
  <c r="G870" i="2"/>
  <c r="E870" i="2"/>
  <c r="H870" i="2"/>
  <c r="E885" i="2"/>
  <c r="H885" i="2"/>
  <c r="G885" i="2"/>
  <c r="F885" i="2"/>
  <c r="F964" i="2"/>
  <c r="G964" i="2"/>
  <c r="E964" i="2"/>
  <c r="H964" i="2"/>
  <c r="F984" i="2"/>
  <c r="H984" i="2"/>
  <c r="G984" i="2"/>
  <c r="E984" i="2"/>
  <c r="E1007" i="2"/>
  <c r="G1007" i="2"/>
  <c r="F1007" i="2"/>
  <c r="H1007" i="2"/>
  <c r="E1123" i="2"/>
  <c r="H1123" i="2"/>
  <c r="G1123" i="2"/>
  <c r="F1123" i="2"/>
  <c r="F1220" i="2"/>
  <c r="G1220" i="2"/>
  <c r="E1220" i="2"/>
  <c r="H1220" i="2"/>
  <c r="F1240" i="2"/>
  <c r="H1240" i="2"/>
  <c r="G1240" i="2"/>
  <c r="E1240" i="2"/>
  <c r="E1263" i="2"/>
  <c r="G1263" i="2"/>
  <c r="F1263" i="2"/>
  <c r="H1263" i="2"/>
  <c r="E1379" i="2"/>
  <c r="H1379" i="2"/>
  <c r="G1379" i="2"/>
  <c r="F1379" i="2"/>
  <c r="F541" i="2"/>
  <c r="E541" i="2"/>
  <c r="G542" i="2"/>
  <c r="F542" i="2"/>
  <c r="F557" i="2"/>
  <c r="E557" i="2"/>
  <c r="G558" i="2"/>
  <c r="F558" i="2"/>
  <c r="F573" i="2"/>
  <c r="E573" i="2"/>
  <c r="G574" i="2"/>
  <c r="F574" i="2"/>
  <c r="F589" i="2"/>
  <c r="E589" i="2"/>
  <c r="G590" i="2"/>
  <c r="F590" i="2"/>
  <c r="F605" i="2"/>
  <c r="E605" i="2"/>
  <c r="G606" i="2"/>
  <c r="F606" i="2"/>
  <c r="F621" i="2"/>
  <c r="E621" i="2"/>
  <c r="G622" i="2"/>
  <c r="F622" i="2"/>
  <c r="F637" i="2"/>
  <c r="E637" i="2"/>
  <c r="G638" i="2"/>
  <c r="F638" i="2"/>
  <c r="F653" i="2"/>
  <c r="E653" i="2"/>
  <c r="G654" i="2"/>
  <c r="F654" i="2"/>
  <c r="F669" i="2"/>
  <c r="E669" i="2"/>
  <c r="G670" i="2"/>
  <c r="F670" i="2"/>
  <c r="F685" i="2"/>
  <c r="E685" i="2"/>
  <c r="G686" i="2"/>
  <c r="F686" i="2"/>
  <c r="F701" i="2"/>
  <c r="E701" i="2"/>
  <c r="G702" i="2"/>
  <c r="F702" i="2"/>
  <c r="E721" i="2"/>
  <c r="G721" i="2"/>
  <c r="F721" i="2"/>
  <c r="G723" i="2"/>
  <c r="H723" i="2"/>
  <c r="F723" i="2"/>
  <c r="F726" i="2"/>
  <c r="G726" i="2"/>
  <c r="E726" i="2"/>
  <c r="E741" i="2"/>
  <c r="H741" i="2"/>
  <c r="G741" i="2"/>
  <c r="F762" i="2"/>
  <c r="H762" i="2"/>
  <c r="G762" i="2"/>
  <c r="G767" i="2"/>
  <c r="F767" i="2"/>
  <c r="E767" i="2"/>
  <c r="E785" i="2"/>
  <c r="G785" i="2"/>
  <c r="F785" i="2"/>
  <c r="G787" i="2"/>
  <c r="H787" i="2"/>
  <c r="F787" i="2"/>
  <c r="F790" i="2"/>
  <c r="G790" i="2"/>
  <c r="E790" i="2"/>
  <c r="E805" i="2"/>
  <c r="H805" i="2"/>
  <c r="G805" i="2"/>
  <c r="F826" i="2"/>
  <c r="H826" i="2"/>
  <c r="G826" i="2"/>
  <c r="G831" i="2"/>
  <c r="F831" i="2"/>
  <c r="E831" i="2"/>
  <c r="E849" i="2"/>
  <c r="G849" i="2"/>
  <c r="F849" i="2"/>
  <c r="G851" i="2"/>
  <c r="H851" i="2"/>
  <c r="F851" i="2"/>
  <c r="F854" i="2"/>
  <c r="G854" i="2"/>
  <c r="E854" i="2"/>
  <c r="E869" i="2"/>
  <c r="H869" i="2"/>
  <c r="G869" i="2"/>
  <c r="F898" i="2"/>
  <c r="E898" i="2"/>
  <c r="H898" i="2"/>
  <c r="G898" i="2"/>
  <c r="G915" i="2"/>
  <c r="F915" i="2"/>
  <c r="H915" i="2"/>
  <c r="E915" i="2"/>
  <c r="F918" i="2"/>
  <c r="E918" i="2"/>
  <c r="H918" i="2"/>
  <c r="F930" i="2"/>
  <c r="E930" i="2"/>
  <c r="H930" i="2"/>
  <c r="G930" i="2"/>
  <c r="E947" i="2"/>
  <c r="H947" i="2"/>
  <c r="G947" i="2"/>
  <c r="F947" i="2"/>
  <c r="E959" i="2"/>
  <c r="G959" i="2"/>
  <c r="F959" i="2"/>
  <c r="F980" i="2"/>
  <c r="G980" i="2"/>
  <c r="E980" i="2"/>
  <c r="F1000" i="2"/>
  <c r="H1000" i="2"/>
  <c r="G1000" i="2"/>
  <c r="E1011" i="2"/>
  <c r="H1011" i="2"/>
  <c r="G1011" i="2"/>
  <c r="F1011" i="2"/>
  <c r="E1023" i="2"/>
  <c r="G1023" i="2"/>
  <c r="F1023" i="2"/>
  <c r="F1044" i="2"/>
  <c r="G1044" i="2"/>
  <c r="E1044" i="2"/>
  <c r="F1064" i="2"/>
  <c r="H1064" i="2"/>
  <c r="G1064" i="2"/>
  <c r="E1075" i="2"/>
  <c r="H1075" i="2"/>
  <c r="G1075" i="2"/>
  <c r="F1075" i="2"/>
  <c r="E1087" i="2"/>
  <c r="G1087" i="2"/>
  <c r="F1087" i="2"/>
  <c r="F1108" i="2"/>
  <c r="G1108" i="2"/>
  <c r="E1108" i="2"/>
  <c r="F1128" i="2"/>
  <c r="H1128" i="2"/>
  <c r="G1128" i="2"/>
  <c r="E1139" i="2"/>
  <c r="H1139" i="2"/>
  <c r="G1139" i="2"/>
  <c r="F1139" i="2"/>
  <c r="E1151" i="2"/>
  <c r="G1151" i="2"/>
  <c r="F1151" i="2"/>
  <c r="F1172" i="2"/>
  <c r="G1172" i="2"/>
  <c r="E1172" i="2"/>
  <c r="F1192" i="2"/>
  <c r="H1192" i="2"/>
  <c r="G1192" i="2"/>
  <c r="E1203" i="2"/>
  <c r="H1203" i="2"/>
  <c r="G1203" i="2"/>
  <c r="F1203" i="2"/>
  <c r="E1215" i="2"/>
  <c r="G1215" i="2"/>
  <c r="F1215" i="2"/>
  <c r="F1236" i="2"/>
  <c r="G1236" i="2"/>
  <c r="E1236" i="2"/>
  <c r="F1256" i="2"/>
  <c r="H1256" i="2"/>
  <c r="G1256" i="2"/>
  <c r="E1267" i="2"/>
  <c r="H1267" i="2"/>
  <c r="G1267" i="2"/>
  <c r="F1267" i="2"/>
  <c r="E1279" i="2"/>
  <c r="G1279" i="2"/>
  <c r="F1279" i="2"/>
  <c r="F1300" i="2"/>
  <c r="G1300" i="2"/>
  <c r="E1300" i="2"/>
  <c r="F1320" i="2"/>
  <c r="H1320" i="2"/>
  <c r="G1320" i="2"/>
  <c r="E1331" i="2"/>
  <c r="H1331" i="2"/>
  <c r="G1331" i="2"/>
  <c r="F1331" i="2"/>
  <c r="E1343" i="2"/>
  <c r="G1343" i="2"/>
  <c r="F1343" i="2"/>
  <c r="F1364" i="2"/>
  <c r="G1364" i="2"/>
  <c r="E1364" i="2"/>
  <c r="F1384" i="2"/>
  <c r="H1384" i="2"/>
  <c r="G1384" i="2"/>
  <c r="F521" i="2"/>
  <c r="E521" i="2"/>
  <c r="G522" i="2"/>
  <c r="F522" i="2"/>
  <c r="F537" i="2"/>
  <c r="E537" i="2"/>
  <c r="G538" i="2"/>
  <c r="F538" i="2"/>
  <c r="G541" i="2"/>
  <c r="E542" i="2"/>
  <c r="F553" i="2"/>
  <c r="E553" i="2"/>
  <c r="G554" i="2"/>
  <c r="F554" i="2"/>
  <c r="G557" i="2"/>
  <c r="E558" i="2"/>
  <c r="F569" i="2"/>
  <c r="E569" i="2"/>
  <c r="G570" i="2"/>
  <c r="F570" i="2"/>
  <c r="F585" i="2"/>
  <c r="E585" i="2"/>
  <c r="G586" i="2"/>
  <c r="F586" i="2"/>
  <c r="F601" i="2"/>
  <c r="E601" i="2"/>
  <c r="G602" i="2"/>
  <c r="F602" i="2"/>
  <c r="F617" i="2"/>
  <c r="E617" i="2"/>
  <c r="G618" i="2"/>
  <c r="F618" i="2"/>
  <c r="F633" i="2"/>
  <c r="E633" i="2"/>
  <c r="G634" i="2"/>
  <c r="F634" i="2"/>
  <c r="F649" i="2"/>
  <c r="E649" i="2"/>
  <c r="G650" i="2"/>
  <c r="F650" i="2"/>
  <c r="F665" i="2"/>
  <c r="E665" i="2"/>
  <c r="G666" i="2"/>
  <c r="F666" i="2"/>
  <c r="F681" i="2"/>
  <c r="E681" i="2"/>
  <c r="G682" i="2"/>
  <c r="F682" i="2"/>
  <c r="F697" i="2"/>
  <c r="E697" i="2"/>
  <c r="G698" i="2"/>
  <c r="F698" i="2"/>
  <c r="F710" i="2"/>
  <c r="G710" i="2"/>
  <c r="E710" i="2"/>
  <c r="E725" i="2"/>
  <c r="H725" i="2"/>
  <c r="G725" i="2"/>
  <c r="F746" i="2"/>
  <c r="H746" i="2"/>
  <c r="G746" i="2"/>
  <c r="G751" i="2"/>
  <c r="F751" i="2"/>
  <c r="E751" i="2"/>
  <c r="E769" i="2"/>
  <c r="G769" i="2"/>
  <c r="F769" i="2"/>
  <c r="G771" i="2"/>
  <c r="H771" i="2"/>
  <c r="F771" i="2"/>
  <c r="F774" i="2"/>
  <c r="G774" i="2"/>
  <c r="E774" i="2"/>
  <c r="E789" i="2"/>
  <c r="H789" i="2"/>
  <c r="G789" i="2"/>
  <c r="F810" i="2"/>
  <c r="H810" i="2"/>
  <c r="G810" i="2"/>
  <c r="G815" i="2"/>
  <c r="F815" i="2"/>
  <c r="E815" i="2"/>
  <c r="E833" i="2"/>
  <c r="G833" i="2"/>
  <c r="F833" i="2"/>
  <c r="G835" i="2"/>
  <c r="H835" i="2"/>
  <c r="F835" i="2"/>
  <c r="F838" i="2"/>
  <c r="G838" i="2"/>
  <c r="E838" i="2"/>
  <c r="E853" i="2"/>
  <c r="H853" i="2"/>
  <c r="G853" i="2"/>
  <c r="F874" i="2"/>
  <c r="H874" i="2"/>
  <c r="G874" i="2"/>
  <c r="G879" i="2"/>
  <c r="F879" i="2"/>
  <c r="E879" i="2"/>
  <c r="G903" i="2"/>
  <c r="F903" i="2"/>
  <c r="H903" i="2"/>
  <c r="G935" i="2"/>
  <c r="F935" i="2"/>
  <c r="H935" i="2"/>
  <c r="F952" i="2"/>
  <c r="H952" i="2"/>
  <c r="G952" i="2"/>
  <c r="E963" i="2"/>
  <c r="H963" i="2"/>
  <c r="G963" i="2"/>
  <c r="F963" i="2"/>
  <c r="E975" i="2"/>
  <c r="G975" i="2"/>
  <c r="F975" i="2"/>
  <c r="F996" i="2"/>
  <c r="G996" i="2"/>
  <c r="E996" i="2"/>
  <c r="F1016" i="2"/>
  <c r="H1016" i="2"/>
  <c r="G1016" i="2"/>
  <c r="E1027" i="2"/>
  <c r="H1027" i="2"/>
  <c r="G1027" i="2"/>
  <c r="F1027" i="2"/>
  <c r="E1039" i="2"/>
  <c r="G1039" i="2"/>
  <c r="F1039" i="2"/>
  <c r="F1060" i="2"/>
  <c r="G1060" i="2"/>
  <c r="E1060" i="2"/>
  <c r="F1080" i="2"/>
  <c r="H1080" i="2"/>
  <c r="G1080" i="2"/>
  <c r="E1091" i="2"/>
  <c r="H1091" i="2"/>
  <c r="G1091" i="2"/>
  <c r="F1091" i="2"/>
  <c r="E1103" i="2"/>
  <c r="G1103" i="2"/>
  <c r="F1103" i="2"/>
  <c r="F1124" i="2"/>
  <c r="G1124" i="2"/>
  <c r="E1124" i="2"/>
  <c r="F1144" i="2"/>
  <c r="H1144" i="2"/>
  <c r="G1144" i="2"/>
  <c r="E1155" i="2"/>
  <c r="H1155" i="2"/>
  <c r="G1155" i="2"/>
  <c r="F1155" i="2"/>
  <c r="E1167" i="2"/>
  <c r="G1167" i="2"/>
  <c r="F1167" i="2"/>
  <c r="F1188" i="2"/>
  <c r="G1188" i="2"/>
  <c r="E1188" i="2"/>
  <c r="F1208" i="2"/>
  <c r="H1208" i="2"/>
  <c r="G1208" i="2"/>
  <c r="E1219" i="2"/>
  <c r="H1219" i="2"/>
  <c r="G1219" i="2"/>
  <c r="F1219" i="2"/>
  <c r="E1231" i="2"/>
  <c r="G1231" i="2"/>
  <c r="F1231" i="2"/>
  <c r="F1252" i="2"/>
  <c r="G1252" i="2"/>
  <c r="E1252" i="2"/>
  <c r="F1272" i="2"/>
  <c r="H1272" i="2"/>
  <c r="G1272" i="2"/>
  <c r="E1283" i="2"/>
  <c r="H1283" i="2"/>
  <c r="G1283" i="2"/>
  <c r="F1283" i="2"/>
  <c r="E1295" i="2"/>
  <c r="G1295" i="2"/>
  <c r="F1295" i="2"/>
  <c r="F1316" i="2"/>
  <c r="G1316" i="2"/>
  <c r="E1316" i="2"/>
  <c r="F1336" i="2"/>
  <c r="H1336" i="2"/>
  <c r="G1336" i="2"/>
  <c r="E1347" i="2"/>
  <c r="H1347" i="2"/>
  <c r="G1347" i="2"/>
  <c r="F1347" i="2"/>
  <c r="E1359" i="2"/>
  <c r="G1359" i="2"/>
  <c r="F1359" i="2"/>
  <c r="F1380" i="2"/>
  <c r="G1380" i="2"/>
  <c r="E1380" i="2"/>
  <c r="F1400" i="2"/>
  <c r="H1400" i="2"/>
  <c r="G1400" i="2"/>
  <c r="E1400" i="2"/>
  <c r="F1416" i="2"/>
  <c r="H1416" i="2"/>
  <c r="G1416" i="2"/>
  <c r="E1416" i="2"/>
  <c r="G1592" i="2"/>
  <c r="E1592" i="2"/>
  <c r="H1592" i="2"/>
  <c r="F1592" i="2"/>
  <c r="G1608" i="2"/>
  <c r="E1608" i="2"/>
  <c r="H1608" i="2"/>
  <c r="F1608" i="2"/>
  <c r="G1624" i="2"/>
  <c r="E1624" i="2"/>
  <c r="H1624" i="2"/>
  <c r="F1624" i="2"/>
  <c r="G1640" i="2"/>
  <c r="E1640" i="2"/>
  <c r="H1640" i="2"/>
  <c r="F1640" i="2"/>
  <c r="G1656" i="2"/>
  <c r="E1656" i="2"/>
  <c r="H1656" i="2"/>
  <c r="F1656" i="2"/>
  <c r="G1672" i="2"/>
  <c r="E1672" i="2"/>
  <c r="H1672" i="2"/>
  <c r="F1672" i="2"/>
  <c r="G1688" i="2"/>
  <c r="E1688" i="2"/>
  <c r="H1688" i="2"/>
  <c r="F1688" i="2"/>
  <c r="G1704" i="2"/>
  <c r="E1704" i="2"/>
  <c r="H1704" i="2"/>
  <c r="F1704" i="2"/>
  <c r="G1720" i="2"/>
  <c r="E1720" i="2"/>
  <c r="H1720" i="2"/>
  <c r="F1720" i="2"/>
  <c r="G1736" i="2"/>
  <c r="E1736" i="2"/>
  <c r="H1736" i="2"/>
  <c r="F1736" i="2"/>
  <c r="G1752" i="2"/>
  <c r="E1752" i="2"/>
  <c r="H1752" i="2"/>
  <c r="F1752" i="2"/>
  <c r="G1768" i="2"/>
  <c r="E1768" i="2"/>
  <c r="H1768" i="2"/>
  <c r="F1768" i="2"/>
  <c r="G1784" i="2"/>
  <c r="E1784" i="2"/>
  <c r="H1784" i="2"/>
  <c r="F1784" i="2"/>
  <c r="G1800" i="2"/>
  <c r="E1800" i="2"/>
  <c r="H1800" i="2"/>
  <c r="F1800" i="2"/>
  <c r="G1830" i="2"/>
  <c r="E1830" i="2"/>
  <c r="H1830" i="2"/>
  <c r="F1830" i="2"/>
  <c r="F1893" i="2"/>
  <c r="H1893" i="2"/>
  <c r="G1893" i="2"/>
  <c r="E1893" i="2"/>
  <c r="F629" i="2"/>
  <c r="E629" i="2"/>
  <c r="G630" i="2"/>
  <c r="F630" i="2"/>
  <c r="F645" i="2"/>
  <c r="E645" i="2"/>
  <c r="G646" i="2"/>
  <c r="F646" i="2"/>
  <c r="F661" i="2"/>
  <c r="E661" i="2"/>
  <c r="G662" i="2"/>
  <c r="F662" i="2"/>
  <c r="F677" i="2"/>
  <c r="E677" i="2"/>
  <c r="G678" i="2"/>
  <c r="F678" i="2"/>
  <c r="F693" i="2"/>
  <c r="E693" i="2"/>
  <c r="G694" i="2"/>
  <c r="F694" i="2"/>
  <c r="E709" i="2"/>
  <c r="H709" i="2"/>
  <c r="G709" i="2"/>
  <c r="F730" i="2"/>
  <c r="H730" i="2"/>
  <c r="G730" i="2"/>
  <c r="G735" i="2"/>
  <c r="F735" i="2"/>
  <c r="E735" i="2"/>
  <c r="E753" i="2"/>
  <c r="G753" i="2"/>
  <c r="F753" i="2"/>
  <c r="G755" i="2"/>
  <c r="H755" i="2"/>
  <c r="F755" i="2"/>
  <c r="F758" i="2"/>
  <c r="G758" i="2"/>
  <c r="E758" i="2"/>
  <c r="E773" i="2"/>
  <c r="H773" i="2"/>
  <c r="G773" i="2"/>
  <c r="F794" i="2"/>
  <c r="H794" i="2"/>
  <c r="G794" i="2"/>
  <c r="G799" i="2"/>
  <c r="F799" i="2"/>
  <c r="E799" i="2"/>
  <c r="E817" i="2"/>
  <c r="G817" i="2"/>
  <c r="F817" i="2"/>
  <c r="G819" i="2"/>
  <c r="H819" i="2"/>
  <c r="F819" i="2"/>
  <c r="F822" i="2"/>
  <c r="G822" i="2"/>
  <c r="E822" i="2"/>
  <c r="E837" i="2"/>
  <c r="H837" i="2"/>
  <c r="G837" i="2"/>
  <c r="F858" i="2"/>
  <c r="H858" i="2"/>
  <c r="G858" i="2"/>
  <c r="G863" i="2"/>
  <c r="F863" i="2"/>
  <c r="E863" i="2"/>
  <c r="E881" i="2"/>
  <c r="G881" i="2"/>
  <c r="F881" i="2"/>
  <c r="G883" i="2"/>
  <c r="H883" i="2"/>
  <c r="F883" i="2"/>
  <c r="F886" i="2"/>
  <c r="G886" i="2"/>
  <c r="E886" i="2"/>
  <c r="G899" i="2"/>
  <c r="F899" i="2"/>
  <c r="H899" i="2"/>
  <c r="E899" i="2"/>
  <c r="F902" i="2"/>
  <c r="E902" i="2"/>
  <c r="H902" i="2"/>
  <c r="F914" i="2"/>
  <c r="E914" i="2"/>
  <c r="H914" i="2"/>
  <c r="G914" i="2"/>
  <c r="G931" i="2"/>
  <c r="F931" i="2"/>
  <c r="H931" i="2"/>
  <c r="E931" i="2"/>
  <c r="F934" i="2"/>
  <c r="E934" i="2"/>
  <c r="H934" i="2"/>
  <c r="E935" i="2"/>
  <c r="F946" i="2"/>
  <c r="E946" i="2"/>
  <c r="H946" i="2"/>
  <c r="G946" i="2"/>
  <c r="F948" i="2"/>
  <c r="G948" i="2"/>
  <c r="E948" i="2"/>
  <c r="E952" i="2"/>
  <c r="F968" i="2"/>
  <c r="H968" i="2"/>
  <c r="G968" i="2"/>
  <c r="H975" i="2"/>
  <c r="E979" i="2"/>
  <c r="H979" i="2"/>
  <c r="G979" i="2"/>
  <c r="F979" i="2"/>
  <c r="E991" i="2"/>
  <c r="G991" i="2"/>
  <c r="F991" i="2"/>
  <c r="H996" i="2"/>
  <c r="F1012" i="2"/>
  <c r="G1012" i="2"/>
  <c r="E1012" i="2"/>
  <c r="E1016" i="2"/>
  <c r="F1032" i="2"/>
  <c r="H1032" i="2"/>
  <c r="G1032" i="2"/>
  <c r="H1039" i="2"/>
  <c r="E1043" i="2"/>
  <c r="H1043" i="2"/>
  <c r="G1043" i="2"/>
  <c r="F1043" i="2"/>
  <c r="E1055" i="2"/>
  <c r="G1055" i="2"/>
  <c r="F1055" i="2"/>
  <c r="H1060" i="2"/>
  <c r="F1076" i="2"/>
  <c r="G1076" i="2"/>
  <c r="E1076" i="2"/>
  <c r="E1080" i="2"/>
  <c r="F1096" i="2"/>
  <c r="H1096" i="2"/>
  <c r="G1096" i="2"/>
  <c r="H1103" i="2"/>
  <c r="E1107" i="2"/>
  <c r="H1107" i="2"/>
  <c r="G1107" i="2"/>
  <c r="F1107" i="2"/>
  <c r="E1119" i="2"/>
  <c r="G1119" i="2"/>
  <c r="F1119" i="2"/>
  <c r="H1124" i="2"/>
  <c r="F1140" i="2"/>
  <c r="G1140" i="2"/>
  <c r="E1140" i="2"/>
  <c r="E1144" i="2"/>
  <c r="F1160" i="2"/>
  <c r="H1160" i="2"/>
  <c r="G1160" i="2"/>
  <c r="H1167" i="2"/>
  <c r="E1171" i="2"/>
  <c r="H1171" i="2"/>
  <c r="G1171" i="2"/>
  <c r="F1171" i="2"/>
  <c r="E1183" i="2"/>
  <c r="G1183" i="2"/>
  <c r="F1183" i="2"/>
  <c r="H1188" i="2"/>
  <c r="F1204" i="2"/>
  <c r="G1204" i="2"/>
  <c r="E1204" i="2"/>
  <c r="E1208" i="2"/>
  <c r="F1224" i="2"/>
  <c r="H1224" i="2"/>
  <c r="G1224" i="2"/>
  <c r="H1231" i="2"/>
  <c r="E1235" i="2"/>
  <c r="H1235" i="2"/>
  <c r="G1235" i="2"/>
  <c r="F1235" i="2"/>
  <c r="E1247" i="2"/>
  <c r="G1247" i="2"/>
  <c r="F1247" i="2"/>
  <c r="H1252" i="2"/>
  <c r="F1268" i="2"/>
  <c r="G1268" i="2"/>
  <c r="E1268" i="2"/>
  <c r="E1272" i="2"/>
  <c r="F1288" i="2"/>
  <c r="H1288" i="2"/>
  <c r="G1288" i="2"/>
  <c r="H1295" i="2"/>
  <c r="E1299" i="2"/>
  <c r="H1299" i="2"/>
  <c r="G1299" i="2"/>
  <c r="F1299" i="2"/>
  <c r="E1311" i="2"/>
  <c r="G1311" i="2"/>
  <c r="F1311" i="2"/>
  <c r="H1316" i="2"/>
  <c r="F1332" i="2"/>
  <c r="G1332" i="2"/>
  <c r="E1332" i="2"/>
  <c r="E1336" i="2"/>
  <c r="F1352" i="2"/>
  <c r="H1352" i="2"/>
  <c r="G1352" i="2"/>
  <c r="H1359" i="2"/>
  <c r="E1363" i="2"/>
  <c r="H1363" i="2"/>
  <c r="G1363" i="2"/>
  <c r="F1363" i="2"/>
  <c r="E1375" i="2"/>
  <c r="G1375" i="2"/>
  <c r="F1375" i="2"/>
  <c r="H1380" i="2"/>
  <c r="E1391" i="2"/>
  <c r="G1391" i="2"/>
  <c r="F1391" i="2"/>
  <c r="H1391" i="2"/>
  <c r="E1407" i="2"/>
  <c r="G1407" i="2"/>
  <c r="F1407" i="2"/>
  <c r="H1407" i="2"/>
  <c r="E1395" i="2"/>
  <c r="H1395" i="2"/>
  <c r="G1395" i="2"/>
  <c r="E1411" i="2"/>
  <c r="H1411" i="2"/>
  <c r="G1411" i="2"/>
  <c r="G1420" i="2"/>
  <c r="F1420" i="2"/>
  <c r="H1420" i="2"/>
  <c r="G1432" i="2"/>
  <c r="E1432" i="2"/>
  <c r="H1432" i="2"/>
  <c r="G1452" i="2"/>
  <c r="F1452" i="2"/>
  <c r="H1452" i="2"/>
  <c r="G1464" i="2"/>
  <c r="E1464" i="2"/>
  <c r="H1464" i="2"/>
  <c r="G1484" i="2"/>
  <c r="F1484" i="2"/>
  <c r="H1484" i="2"/>
  <c r="G1496" i="2"/>
  <c r="E1496" i="2"/>
  <c r="H1496" i="2"/>
  <c r="E1522" i="2"/>
  <c r="H1522" i="2"/>
  <c r="F1522" i="2"/>
  <c r="G1522" i="2"/>
  <c r="F1535" i="2"/>
  <c r="E1535" i="2"/>
  <c r="G1535" i="2"/>
  <c r="G1548" i="2"/>
  <c r="F1548" i="2"/>
  <c r="E1548" i="2"/>
  <c r="H1548" i="2"/>
  <c r="G1584" i="2"/>
  <c r="H1584" i="2"/>
  <c r="F1584" i="2"/>
  <c r="E1584" i="2"/>
  <c r="G1600" i="2"/>
  <c r="H1600" i="2"/>
  <c r="F1600" i="2"/>
  <c r="E1600" i="2"/>
  <c r="G1616" i="2"/>
  <c r="H1616" i="2"/>
  <c r="F1616" i="2"/>
  <c r="E1616" i="2"/>
  <c r="G1632" i="2"/>
  <c r="H1632" i="2"/>
  <c r="F1632" i="2"/>
  <c r="E1632" i="2"/>
  <c r="G1648" i="2"/>
  <c r="H1648" i="2"/>
  <c r="F1648" i="2"/>
  <c r="E1648" i="2"/>
  <c r="G1664" i="2"/>
  <c r="H1664" i="2"/>
  <c r="F1664" i="2"/>
  <c r="E1664" i="2"/>
  <c r="G1680" i="2"/>
  <c r="H1680" i="2"/>
  <c r="F1680" i="2"/>
  <c r="E1680" i="2"/>
  <c r="G1696" i="2"/>
  <c r="H1696" i="2"/>
  <c r="F1696" i="2"/>
  <c r="E1696" i="2"/>
  <c r="G1712" i="2"/>
  <c r="H1712" i="2"/>
  <c r="F1712" i="2"/>
  <c r="E1712" i="2"/>
  <c r="G1728" i="2"/>
  <c r="H1728" i="2"/>
  <c r="F1728" i="2"/>
  <c r="E1728" i="2"/>
  <c r="G1744" i="2"/>
  <c r="H1744" i="2"/>
  <c r="F1744" i="2"/>
  <c r="E1744" i="2"/>
  <c r="G1760" i="2"/>
  <c r="H1760" i="2"/>
  <c r="F1760" i="2"/>
  <c r="E1760" i="2"/>
  <c r="G1776" i="2"/>
  <c r="H1776" i="2"/>
  <c r="F1776" i="2"/>
  <c r="E1776" i="2"/>
  <c r="G1792" i="2"/>
  <c r="H1792" i="2"/>
  <c r="F1792" i="2"/>
  <c r="E1792" i="2"/>
  <c r="G1846" i="2"/>
  <c r="E1846" i="2"/>
  <c r="H1846" i="2"/>
  <c r="F1846" i="2"/>
  <c r="G1898" i="2"/>
  <c r="F1898" i="2"/>
  <c r="H1898" i="2"/>
  <c r="E1898" i="2"/>
  <c r="F2067" i="2"/>
  <c r="E2067" i="2"/>
  <c r="H2067" i="2"/>
  <c r="G2067" i="2"/>
  <c r="G515" i="2"/>
  <c r="G519" i="2"/>
  <c r="G523" i="2"/>
  <c r="G527" i="2"/>
  <c r="G531" i="2"/>
  <c r="G535" i="2"/>
  <c r="G539" i="2"/>
  <c r="G543" i="2"/>
  <c r="G547" i="2"/>
  <c r="G551" i="2"/>
  <c r="G555" i="2"/>
  <c r="G559" i="2"/>
  <c r="G563" i="2"/>
  <c r="G567" i="2"/>
  <c r="G571" i="2"/>
  <c r="G575" i="2"/>
  <c r="G579" i="2"/>
  <c r="G583" i="2"/>
  <c r="G587" i="2"/>
  <c r="G591" i="2"/>
  <c r="G595" i="2"/>
  <c r="G599" i="2"/>
  <c r="G603" i="2"/>
  <c r="G607" i="2"/>
  <c r="G611" i="2"/>
  <c r="G615" i="2"/>
  <c r="G619" i="2"/>
  <c r="G623" i="2"/>
  <c r="G627" i="2"/>
  <c r="G631" i="2"/>
  <c r="G635" i="2"/>
  <c r="G639" i="2"/>
  <c r="G643" i="2"/>
  <c r="G647" i="2"/>
  <c r="G651" i="2"/>
  <c r="G655" i="2"/>
  <c r="G659" i="2"/>
  <c r="G663" i="2"/>
  <c r="G667" i="2"/>
  <c r="G671" i="2"/>
  <c r="G675" i="2"/>
  <c r="G679" i="2"/>
  <c r="G683" i="2"/>
  <c r="G687" i="2"/>
  <c r="G691" i="2"/>
  <c r="G695" i="2"/>
  <c r="G699" i="2"/>
  <c r="G703" i="2"/>
  <c r="G707" i="2"/>
  <c r="H711" i="2"/>
  <c r="H713" i="2"/>
  <c r="H718" i="2"/>
  <c r="H727" i="2"/>
  <c r="H729" i="2"/>
  <c r="H734" i="2"/>
  <c r="H743" i="2"/>
  <c r="H745" i="2"/>
  <c r="H750" i="2"/>
  <c r="H759" i="2"/>
  <c r="H761" i="2"/>
  <c r="H766" i="2"/>
  <c r="H775" i="2"/>
  <c r="H777" i="2"/>
  <c r="H782" i="2"/>
  <c r="H791" i="2"/>
  <c r="H793" i="2"/>
  <c r="H798" i="2"/>
  <c r="H807" i="2"/>
  <c r="H809" i="2"/>
  <c r="H814" i="2"/>
  <c r="H823" i="2"/>
  <c r="H825" i="2"/>
  <c r="H830" i="2"/>
  <c r="H839" i="2"/>
  <c r="H841" i="2"/>
  <c r="H846" i="2"/>
  <c r="H855" i="2"/>
  <c r="H857" i="2"/>
  <c r="H862" i="2"/>
  <c r="H871" i="2"/>
  <c r="H873" i="2"/>
  <c r="H878" i="2"/>
  <c r="H887" i="2"/>
  <c r="F894" i="2"/>
  <c r="E894" i="2"/>
  <c r="G895" i="2"/>
  <c r="F895" i="2"/>
  <c r="F910" i="2"/>
  <c r="E910" i="2"/>
  <c r="G911" i="2"/>
  <c r="F911" i="2"/>
  <c r="F926" i="2"/>
  <c r="E926" i="2"/>
  <c r="G927" i="2"/>
  <c r="F927" i="2"/>
  <c r="F942" i="2"/>
  <c r="E942" i="2"/>
  <c r="G943" i="2"/>
  <c r="F943" i="2"/>
  <c r="F1395" i="2"/>
  <c r="F1411" i="2"/>
  <c r="E1420" i="2"/>
  <c r="F1432" i="2"/>
  <c r="E1452" i="2"/>
  <c r="F1464" i="2"/>
  <c r="E1484" i="2"/>
  <c r="F1496" i="2"/>
  <c r="G1528" i="2"/>
  <c r="E1528" i="2"/>
  <c r="H1528" i="2"/>
  <c r="F1528" i="2"/>
  <c r="H1535" i="2"/>
  <c r="G1564" i="2"/>
  <c r="F1564" i="2"/>
  <c r="E1564" i="2"/>
  <c r="H1564" i="2"/>
  <c r="G1950" i="2"/>
  <c r="H1950" i="2"/>
  <c r="F1950" i="2"/>
  <c r="E1950" i="2"/>
  <c r="G1966" i="2"/>
  <c r="H1966" i="2"/>
  <c r="F1966" i="2"/>
  <c r="E1966" i="2"/>
  <c r="F1987" i="2"/>
  <c r="E1987" i="2"/>
  <c r="H1987" i="2"/>
  <c r="G1987" i="2"/>
  <c r="E2018" i="2"/>
  <c r="G2018" i="2"/>
  <c r="H2018" i="2"/>
  <c r="F2018" i="2"/>
  <c r="G2020" i="2"/>
  <c r="H2020" i="2"/>
  <c r="F2020" i="2"/>
  <c r="E2020" i="2"/>
  <c r="E889" i="2"/>
  <c r="H889" i="2"/>
  <c r="F890" i="2"/>
  <c r="E890" i="2"/>
  <c r="G891" i="2"/>
  <c r="F891" i="2"/>
  <c r="F906" i="2"/>
  <c r="E906" i="2"/>
  <c r="G907" i="2"/>
  <c r="F907" i="2"/>
  <c r="F922" i="2"/>
  <c r="E922" i="2"/>
  <c r="G923" i="2"/>
  <c r="F923" i="2"/>
  <c r="F938" i="2"/>
  <c r="E938" i="2"/>
  <c r="G939" i="2"/>
  <c r="F939" i="2"/>
  <c r="G957" i="2"/>
  <c r="F957" i="2"/>
  <c r="E957" i="2"/>
  <c r="G961" i="2"/>
  <c r="H961" i="2"/>
  <c r="F961" i="2"/>
  <c r="G973" i="2"/>
  <c r="F973" i="2"/>
  <c r="E973" i="2"/>
  <c r="G977" i="2"/>
  <c r="H977" i="2"/>
  <c r="F977" i="2"/>
  <c r="G989" i="2"/>
  <c r="F989" i="2"/>
  <c r="E989" i="2"/>
  <c r="G993" i="2"/>
  <c r="H993" i="2"/>
  <c r="F993" i="2"/>
  <c r="G1005" i="2"/>
  <c r="F1005" i="2"/>
  <c r="E1005" i="2"/>
  <c r="G1009" i="2"/>
  <c r="H1009" i="2"/>
  <c r="F1009" i="2"/>
  <c r="G1021" i="2"/>
  <c r="F1021" i="2"/>
  <c r="E1021" i="2"/>
  <c r="G1025" i="2"/>
  <c r="H1025" i="2"/>
  <c r="F1025" i="2"/>
  <c r="G1037" i="2"/>
  <c r="F1037" i="2"/>
  <c r="E1037" i="2"/>
  <c r="G1041" i="2"/>
  <c r="H1041" i="2"/>
  <c r="F1041" i="2"/>
  <c r="G1053" i="2"/>
  <c r="F1053" i="2"/>
  <c r="E1053" i="2"/>
  <c r="G1057" i="2"/>
  <c r="H1057" i="2"/>
  <c r="F1057" i="2"/>
  <c r="G1069" i="2"/>
  <c r="F1069" i="2"/>
  <c r="E1069" i="2"/>
  <c r="G1073" i="2"/>
  <c r="H1073" i="2"/>
  <c r="F1073" i="2"/>
  <c r="G1085" i="2"/>
  <c r="F1085" i="2"/>
  <c r="E1085" i="2"/>
  <c r="G1089" i="2"/>
  <c r="H1089" i="2"/>
  <c r="F1089" i="2"/>
  <c r="G1101" i="2"/>
  <c r="F1101" i="2"/>
  <c r="E1101" i="2"/>
  <c r="G1105" i="2"/>
  <c r="H1105" i="2"/>
  <c r="F1105" i="2"/>
  <c r="G1117" i="2"/>
  <c r="F1117" i="2"/>
  <c r="E1117" i="2"/>
  <c r="G1121" i="2"/>
  <c r="H1121" i="2"/>
  <c r="F1121" i="2"/>
  <c r="G1133" i="2"/>
  <c r="F1133" i="2"/>
  <c r="E1133" i="2"/>
  <c r="G1137" i="2"/>
  <c r="H1137" i="2"/>
  <c r="F1137" i="2"/>
  <c r="G1149" i="2"/>
  <c r="F1149" i="2"/>
  <c r="E1149" i="2"/>
  <c r="G1153" i="2"/>
  <c r="H1153" i="2"/>
  <c r="F1153" i="2"/>
  <c r="G1165" i="2"/>
  <c r="F1165" i="2"/>
  <c r="E1165" i="2"/>
  <c r="G1169" i="2"/>
  <c r="H1169" i="2"/>
  <c r="F1169" i="2"/>
  <c r="G1181" i="2"/>
  <c r="F1181" i="2"/>
  <c r="E1181" i="2"/>
  <c r="G1185" i="2"/>
  <c r="H1185" i="2"/>
  <c r="F1185" i="2"/>
  <c r="G1197" i="2"/>
  <c r="F1197" i="2"/>
  <c r="E1197" i="2"/>
  <c r="G1201" i="2"/>
  <c r="H1201" i="2"/>
  <c r="F1201" i="2"/>
  <c r="G1213" i="2"/>
  <c r="F1213" i="2"/>
  <c r="E1213" i="2"/>
  <c r="G1217" i="2"/>
  <c r="H1217" i="2"/>
  <c r="F1217" i="2"/>
  <c r="G1229" i="2"/>
  <c r="F1229" i="2"/>
  <c r="E1229" i="2"/>
  <c r="G1233" i="2"/>
  <c r="H1233" i="2"/>
  <c r="F1233" i="2"/>
  <c r="G1245" i="2"/>
  <c r="F1245" i="2"/>
  <c r="E1245" i="2"/>
  <c r="G1249" i="2"/>
  <c r="H1249" i="2"/>
  <c r="F1249" i="2"/>
  <c r="G1261" i="2"/>
  <c r="F1261" i="2"/>
  <c r="E1261" i="2"/>
  <c r="G1265" i="2"/>
  <c r="H1265" i="2"/>
  <c r="F1265" i="2"/>
  <c r="G1277" i="2"/>
  <c r="F1277" i="2"/>
  <c r="E1277" i="2"/>
  <c r="G1281" i="2"/>
  <c r="H1281" i="2"/>
  <c r="F1281" i="2"/>
  <c r="G1293" i="2"/>
  <c r="F1293" i="2"/>
  <c r="E1293" i="2"/>
  <c r="G1297" i="2"/>
  <c r="H1297" i="2"/>
  <c r="F1297" i="2"/>
  <c r="G1309" i="2"/>
  <c r="F1309" i="2"/>
  <c r="E1309" i="2"/>
  <c r="G1313" i="2"/>
  <c r="H1313" i="2"/>
  <c r="F1313" i="2"/>
  <c r="G1325" i="2"/>
  <c r="F1325" i="2"/>
  <c r="E1325" i="2"/>
  <c r="G1329" i="2"/>
  <c r="H1329" i="2"/>
  <c r="F1329" i="2"/>
  <c r="G1341" i="2"/>
  <c r="F1341" i="2"/>
  <c r="E1341" i="2"/>
  <c r="G1345" i="2"/>
  <c r="H1345" i="2"/>
  <c r="F1345" i="2"/>
  <c r="G1357" i="2"/>
  <c r="F1357" i="2"/>
  <c r="E1357" i="2"/>
  <c r="G1361" i="2"/>
  <c r="H1361" i="2"/>
  <c r="F1361" i="2"/>
  <c r="G1373" i="2"/>
  <c r="F1373" i="2"/>
  <c r="E1373" i="2"/>
  <c r="G1377" i="2"/>
  <c r="H1377" i="2"/>
  <c r="F1377" i="2"/>
  <c r="G1389" i="2"/>
  <c r="F1389" i="2"/>
  <c r="E1389" i="2"/>
  <c r="G1393" i="2"/>
  <c r="H1393" i="2"/>
  <c r="F1393" i="2"/>
  <c r="G1405" i="2"/>
  <c r="F1405" i="2"/>
  <c r="E1405" i="2"/>
  <c r="G1409" i="2"/>
  <c r="H1409" i="2"/>
  <c r="F1409" i="2"/>
  <c r="G1436" i="2"/>
  <c r="F1436" i="2"/>
  <c r="H1436" i="2"/>
  <c r="G1448" i="2"/>
  <c r="E1448" i="2"/>
  <c r="H1448" i="2"/>
  <c r="G1468" i="2"/>
  <c r="F1468" i="2"/>
  <c r="H1468" i="2"/>
  <c r="G1480" i="2"/>
  <c r="E1480" i="2"/>
  <c r="H1480" i="2"/>
  <c r="G1500" i="2"/>
  <c r="F1500" i="2"/>
  <c r="H1500" i="2"/>
  <c r="F1523" i="2"/>
  <c r="G1523" i="2"/>
  <c r="E1523" i="2"/>
  <c r="G1532" i="2"/>
  <c r="F1532" i="2"/>
  <c r="H1532" i="2"/>
  <c r="E1534" i="2"/>
  <c r="G1534" i="2"/>
  <c r="F1534" i="2"/>
  <c r="H1534" i="2"/>
  <c r="G1946" i="2"/>
  <c r="F1946" i="2"/>
  <c r="H1946" i="2"/>
  <c r="E1946" i="2"/>
  <c r="H893" i="2"/>
  <c r="H897" i="2"/>
  <c r="H901" i="2"/>
  <c r="H905" i="2"/>
  <c r="H909" i="2"/>
  <c r="H913" i="2"/>
  <c r="H917" i="2"/>
  <c r="H921" i="2"/>
  <c r="H925" i="2"/>
  <c r="H929" i="2"/>
  <c r="H933" i="2"/>
  <c r="H937" i="2"/>
  <c r="H941" i="2"/>
  <c r="H945" i="2"/>
  <c r="H1417" i="2"/>
  <c r="G1417" i="2"/>
  <c r="E1422" i="2"/>
  <c r="G1422" i="2"/>
  <c r="F1423" i="2"/>
  <c r="E1423" i="2"/>
  <c r="E1426" i="2"/>
  <c r="H1426" i="2"/>
  <c r="F1427" i="2"/>
  <c r="G1427" i="2"/>
  <c r="E1438" i="2"/>
  <c r="G1438" i="2"/>
  <c r="F1439" i="2"/>
  <c r="E1439" i="2"/>
  <c r="E1442" i="2"/>
  <c r="H1442" i="2"/>
  <c r="F1443" i="2"/>
  <c r="G1443" i="2"/>
  <c r="E1454" i="2"/>
  <c r="G1454" i="2"/>
  <c r="F1455" i="2"/>
  <c r="E1455" i="2"/>
  <c r="E1458" i="2"/>
  <c r="H1458" i="2"/>
  <c r="F1459" i="2"/>
  <c r="G1459" i="2"/>
  <c r="E1470" i="2"/>
  <c r="G1470" i="2"/>
  <c r="F1471" i="2"/>
  <c r="E1471" i="2"/>
  <c r="E1474" i="2"/>
  <c r="H1474" i="2"/>
  <c r="F1475" i="2"/>
  <c r="G1475" i="2"/>
  <c r="E1486" i="2"/>
  <c r="G1486" i="2"/>
  <c r="F1487" i="2"/>
  <c r="E1487" i="2"/>
  <c r="E1490" i="2"/>
  <c r="H1490" i="2"/>
  <c r="F1491" i="2"/>
  <c r="G1491" i="2"/>
  <c r="E1502" i="2"/>
  <c r="G1502" i="2"/>
  <c r="F1503" i="2"/>
  <c r="E1503" i="2"/>
  <c r="E1506" i="2"/>
  <c r="H1506" i="2"/>
  <c r="F1507" i="2"/>
  <c r="G1507" i="2"/>
  <c r="E1507" i="2"/>
  <c r="G1516" i="2"/>
  <c r="F1516" i="2"/>
  <c r="F1519" i="2"/>
  <c r="E1519" i="2"/>
  <c r="G1519" i="2"/>
  <c r="F1539" i="2"/>
  <c r="G1539" i="2"/>
  <c r="E1539" i="2"/>
  <c r="E1562" i="2"/>
  <c r="F1562" i="2"/>
  <c r="H1562" i="2"/>
  <c r="G1562" i="2"/>
  <c r="G1580" i="2"/>
  <c r="F1580" i="2"/>
  <c r="H1580" i="2"/>
  <c r="E1580" i="2"/>
  <c r="G1596" i="2"/>
  <c r="F1596" i="2"/>
  <c r="H1596" i="2"/>
  <c r="E1596" i="2"/>
  <c r="G1612" i="2"/>
  <c r="F1612" i="2"/>
  <c r="H1612" i="2"/>
  <c r="E1612" i="2"/>
  <c r="G1628" i="2"/>
  <c r="F1628" i="2"/>
  <c r="H1628" i="2"/>
  <c r="E1628" i="2"/>
  <c r="G1644" i="2"/>
  <c r="F1644" i="2"/>
  <c r="H1644" i="2"/>
  <c r="E1644" i="2"/>
  <c r="G1660" i="2"/>
  <c r="F1660" i="2"/>
  <c r="H1660" i="2"/>
  <c r="E1660" i="2"/>
  <c r="G1676" i="2"/>
  <c r="F1676" i="2"/>
  <c r="H1676" i="2"/>
  <c r="E1676" i="2"/>
  <c r="G1692" i="2"/>
  <c r="F1692" i="2"/>
  <c r="H1692" i="2"/>
  <c r="E1692" i="2"/>
  <c r="G1708" i="2"/>
  <c r="F1708" i="2"/>
  <c r="H1708" i="2"/>
  <c r="E1708" i="2"/>
  <c r="G1724" i="2"/>
  <c r="F1724" i="2"/>
  <c r="H1724" i="2"/>
  <c r="E1724" i="2"/>
  <c r="G1740" i="2"/>
  <c r="F1740" i="2"/>
  <c r="H1740" i="2"/>
  <c r="E1740" i="2"/>
  <c r="G1756" i="2"/>
  <c r="F1756" i="2"/>
  <c r="H1756" i="2"/>
  <c r="E1756" i="2"/>
  <c r="G1772" i="2"/>
  <c r="F1772" i="2"/>
  <c r="H1772" i="2"/>
  <c r="E1772" i="2"/>
  <c r="G1788" i="2"/>
  <c r="F1788" i="2"/>
  <c r="H1788" i="2"/>
  <c r="E1788" i="2"/>
  <c r="G1862" i="2"/>
  <c r="E1862" i="2"/>
  <c r="H1862" i="2"/>
  <c r="F1862" i="2"/>
  <c r="G1894" i="2"/>
  <c r="E1894" i="2"/>
  <c r="H1894" i="2"/>
  <c r="F1894" i="2"/>
  <c r="E1944" i="2"/>
  <c r="F1944" i="2"/>
  <c r="H1944" i="2"/>
  <c r="G1944" i="2"/>
  <c r="G2016" i="2"/>
  <c r="F2016" i="2"/>
  <c r="E2016" i="2"/>
  <c r="H2016" i="2"/>
  <c r="E2113" i="2"/>
  <c r="G2113" i="2"/>
  <c r="H2113" i="2"/>
  <c r="F2113" i="2"/>
  <c r="E953" i="2"/>
  <c r="F955" i="2"/>
  <c r="E960" i="2"/>
  <c r="E969" i="2"/>
  <c r="F971" i="2"/>
  <c r="E976" i="2"/>
  <c r="E985" i="2"/>
  <c r="F987" i="2"/>
  <c r="E992" i="2"/>
  <c r="E1001" i="2"/>
  <c r="F1003" i="2"/>
  <c r="E1008" i="2"/>
  <c r="E1017" i="2"/>
  <c r="F1019" i="2"/>
  <c r="E1024" i="2"/>
  <c r="E1033" i="2"/>
  <c r="F1035" i="2"/>
  <c r="E1040" i="2"/>
  <c r="E1049" i="2"/>
  <c r="F1051" i="2"/>
  <c r="E1056" i="2"/>
  <c r="E1065" i="2"/>
  <c r="F1067" i="2"/>
  <c r="E1072" i="2"/>
  <c r="E1081" i="2"/>
  <c r="F1083" i="2"/>
  <c r="E1088" i="2"/>
  <c r="E1097" i="2"/>
  <c r="F1099" i="2"/>
  <c r="E1104" i="2"/>
  <c r="E1113" i="2"/>
  <c r="F1115" i="2"/>
  <c r="E1120" i="2"/>
  <c r="E1129" i="2"/>
  <c r="F1131" i="2"/>
  <c r="E1136" i="2"/>
  <c r="E1145" i="2"/>
  <c r="F1147" i="2"/>
  <c r="E1152" i="2"/>
  <c r="E1161" i="2"/>
  <c r="F1163" i="2"/>
  <c r="E1168" i="2"/>
  <c r="E1177" i="2"/>
  <c r="F1179" i="2"/>
  <c r="E1184" i="2"/>
  <c r="E1193" i="2"/>
  <c r="F1195" i="2"/>
  <c r="E1200" i="2"/>
  <c r="E1209" i="2"/>
  <c r="F1211" i="2"/>
  <c r="E1216" i="2"/>
  <c r="E1225" i="2"/>
  <c r="F1227" i="2"/>
  <c r="E1232" i="2"/>
  <c r="E1241" i="2"/>
  <c r="F1243" i="2"/>
  <c r="E1248" i="2"/>
  <c r="E1257" i="2"/>
  <c r="F1259" i="2"/>
  <c r="E1264" i="2"/>
  <c r="E1273" i="2"/>
  <c r="F1275" i="2"/>
  <c r="E1280" i="2"/>
  <c r="E1289" i="2"/>
  <c r="F1291" i="2"/>
  <c r="E1296" i="2"/>
  <c r="E1305" i="2"/>
  <c r="F1307" i="2"/>
  <c r="E1312" i="2"/>
  <c r="E1321" i="2"/>
  <c r="F1323" i="2"/>
  <c r="E1328" i="2"/>
  <c r="E1337" i="2"/>
  <c r="F1339" i="2"/>
  <c r="E1344" i="2"/>
  <c r="E1353" i="2"/>
  <c r="F1355" i="2"/>
  <c r="E1360" i="2"/>
  <c r="E1369" i="2"/>
  <c r="F1371" i="2"/>
  <c r="E1376" i="2"/>
  <c r="E1385" i="2"/>
  <c r="F1387" i="2"/>
  <c r="E1392" i="2"/>
  <c r="E1401" i="2"/>
  <c r="F1403" i="2"/>
  <c r="E1408" i="2"/>
  <c r="E1417" i="2"/>
  <c r="E1418" i="2"/>
  <c r="F1418" i="2"/>
  <c r="F1422" i="2"/>
  <c r="G1423" i="2"/>
  <c r="G1424" i="2"/>
  <c r="H1424" i="2"/>
  <c r="F1426" i="2"/>
  <c r="E1427" i="2"/>
  <c r="F1431" i="2"/>
  <c r="H1431" i="2"/>
  <c r="E1434" i="2"/>
  <c r="F1434" i="2"/>
  <c r="F1438" i="2"/>
  <c r="G1439" i="2"/>
  <c r="G1440" i="2"/>
  <c r="H1440" i="2"/>
  <c r="F1442" i="2"/>
  <c r="E1443" i="2"/>
  <c r="F1447" i="2"/>
  <c r="H1447" i="2"/>
  <c r="E1450" i="2"/>
  <c r="F1450" i="2"/>
  <c r="F1454" i="2"/>
  <c r="G1455" i="2"/>
  <c r="G1456" i="2"/>
  <c r="H1456" i="2"/>
  <c r="F1458" i="2"/>
  <c r="E1459" i="2"/>
  <c r="F1463" i="2"/>
  <c r="H1463" i="2"/>
  <c r="E1466" i="2"/>
  <c r="F1466" i="2"/>
  <c r="F1470" i="2"/>
  <c r="G1471" i="2"/>
  <c r="G1472" i="2"/>
  <c r="H1472" i="2"/>
  <c r="F1474" i="2"/>
  <c r="E1475" i="2"/>
  <c r="F1479" i="2"/>
  <c r="H1479" i="2"/>
  <c r="E1482" i="2"/>
  <c r="F1482" i="2"/>
  <c r="F1486" i="2"/>
  <c r="G1487" i="2"/>
  <c r="G1488" i="2"/>
  <c r="H1488" i="2"/>
  <c r="F1490" i="2"/>
  <c r="E1491" i="2"/>
  <c r="F1495" i="2"/>
  <c r="H1495" i="2"/>
  <c r="E1498" i="2"/>
  <c r="F1498" i="2"/>
  <c r="F1502" i="2"/>
  <c r="G1503" i="2"/>
  <c r="G1504" i="2"/>
  <c r="H1504" i="2"/>
  <c r="F1506" i="2"/>
  <c r="H1507" i="2"/>
  <c r="G1512" i="2"/>
  <c r="E1512" i="2"/>
  <c r="E1516" i="2"/>
  <c r="E1518" i="2"/>
  <c r="G1518" i="2"/>
  <c r="F1518" i="2"/>
  <c r="H1519" i="2"/>
  <c r="E1538" i="2"/>
  <c r="H1538" i="2"/>
  <c r="F1538" i="2"/>
  <c r="H1539" i="2"/>
  <c r="G1544" i="2"/>
  <c r="E1544" i="2"/>
  <c r="F1544" i="2"/>
  <c r="E1578" i="2"/>
  <c r="F1578" i="2"/>
  <c r="H1578" i="2"/>
  <c r="G1578" i="2"/>
  <c r="E1594" i="2"/>
  <c r="F1594" i="2"/>
  <c r="H1594" i="2"/>
  <c r="G1594" i="2"/>
  <c r="E1610" i="2"/>
  <c r="F1610" i="2"/>
  <c r="H1610" i="2"/>
  <c r="G1610" i="2"/>
  <c r="E1626" i="2"/>
  <c r="F1626" i="2"/>
  <c r="H1626" i="2"/>
  <c r="G1626" i="2"/>
  <c r="E1642" i="2"/>
  <c r="F1642" i="2"/>
  <c r="H1642" i="2"/>
  <c r="G1642" i="2"/>
  <c r="E1658" i="2"/>
  <c r="F1658" i="2"/>
  <c r="H1658" i="2"/>
  <c r="G1658" i="2"/>
  <c r="E1674" i="2"/>
  <c r="F1674" i="2"/>
  <c r="H1674" i="2"/>
  <c r="G1674" i="2"/>
  <c r="E1690" i="2"/>
  <c r="F1690" i="2"/>
  <c r="H1690" i="2"/>
  <c r="G1690" i="2"/>
  <c r="E1706" i="2"/>
  <c r="F1706" i="2"/>
  <c r="H1706" i="2"/>
  <c r="G1706" i="2"/>
  <c r="E1722" i="2"/>
  <c r="F1722" i="2"/>
  <c r="H1722" i="2"/>
  <c r="G1722" i="2"/>
  <c r="E1738" i="2"/>
  <c r="F1738" i="2"/>
  <c r="H1738" i="2"/>
  <c r="G1738" i="2"/>
  <c r="E1754" i="2"/>
  <c r="F1754" i="2"/>
  <c r="H1754" i="2"/>
  <c r="G1754" i="2"/>
  <c r="E1770" i="2"/>
  <c r="F1770" i="2"/>
  <c r="H1770" i="2"/>
  <c r="G1770" i="2"/>
  <c r="E1786" i="2"/>
  <c r="F1786" i="2"/>
  <c r="H1786" i="2"/>
  <c r="G1786" i="2"/>
  <c r="G1814" i="2"/>
  <c r="E1814" i="2"/>
  <c r="H1814" i="2"/>
  <c r="F1814" i="2"/>
  <c r="G1910" i="2"/>
  <c r="E1910" i="2"/>
  <c r="H1910" i="2"/>
  <c r="F1910" i="2"/>
  <c r="F1941" i="2"/>
  <c r="H1941" i="2"/>
  <c r="G1941" i="2"/>
  <c r="E1941" i="2"/>
  <c r="E1960" i="2"/>
  <c r="F1960" i="2"/>
  <c r="H1960" i="2"/>
  <c r="G1960" i="2"/>
  <c r="E2014" i="2"/>
  <c r="F2014" i="2"/>
  <c r="H2014" i="2"/>
  <c r="G2014" i="2"/>
  <c r="G2032" i="2"/>
  <c r="F2032" i="2"/>
  <c r="E2032" i="2"/>
  <c r="H2032" i="2"/>
  <c r="E1550" i="2"/>
  <c r="G1550" i="2"/>
  <c r="F1551" i="2"/>
  <c r="E1551" i="2"/>
  <c r="G1552" i="2"/>
  <c r="H1552" i="2"/>
  <c r="F1552" i="2"/>
  <c r="E1566" i="2"/>
  <c r="G1566" i="2"/>
  <c r="F1567" i="2"/>
  <c r="E1567" i="2"/>
  <c r="G1568" i="2"/>
  <c r="H1568" i="2"/>
  <c r="F1568" i="2"/>
  <c r="F1591" i="2"/>
  <c r="H1591" i="2"/>
  <c r="G1591" i="2"/>
  <c r="F1607" i="2"/>
  <c r="H1607" i="2"/>
  <c r="G1607" i="2"/>
  <c r="F1623" i="2"/>
  <c r="H1623" i="2"/>
  <c r="G1623" i="2"/>
  <c r="F1639" i="2"/>
  <c r="H1639" i="2"/>
  <c r="G1639" i="2"/>
  <c r="F1655" i="2"/>
  <c r="H1655" i="2"/>
  <c r="G1655" i="2"/>
  <c r="F1671" i="2"/>
  <c r="H1671" i="2"/>
  <c r="G1671" i="2"/>
  <c r="F1687" i="2"/>
  <c r="H1687" i="2"/>
  <c r="G1687" i="2"/>
  <c r="F1703" i="2"/>
  <c r="H1703" i="2"/>
  <c r="G1703" i="2"/>
  <c r="F1719" i="2"/>
  <c r="H1719" i="2"/>
  <c r="G1719" i="2"/>
  <c r="F1735" i="2"/>
  <c r="H1735" i="2"/>
  <c r="G1735" i="2"/>
  <c r="F1751" i="2"/>
  <c r="H1751" i="2"/>
  <c r="G1751" i="2"/>
  <c r="F1767" i="2"/>
  <c r="H1767" i="2"/>
  <c r="G1767" i="2"/>
  <c r="F1783" i="2"/>
  <c r="H1783" i="2"/>
  <c r="G1783" i="2"/>
  <c r="F1799" i="2"/>
  <c r="H1799" i="2"/>
  <c r="G1799" i="2"/>
  <c r="G1806" i="2"/>
  <c r="H1806" i="2"/>
  <c r="F1806" i="2"/>
  <c r="E1806" i="2"/>
  <c r="F1813" i="2"/>
  <c r="H1813" i="2"/>
  <c r="G1813" i="2"/>
  <c r="G1838" i="2"/>
  <c r="H1838" i="2"/>
  <c r="F1838" i="2"/>
  <c r="E1838" i="2"/>
  <c r="F1845" i="2"/>
  <c r="H1845" i="2"/>
  <c r="G1845" i="2"/>
  <c r="G1870" i="2"/>
  <c r="H1870" i="2"/>
  <c r="F1870" i="2"/>
  <c r="E1870" i="2"/>
  <c r="F1877" i="2"/>
  <c r="H1877" i="2"/>
  <c r="G1877" i="2"/>
  <c r="E1880" i="2"/>
  <c r="F1880" i="2"/>
  <c r="H1880" i="2"/>
  <c r="G1882" i="2"/>
  <c r="F1882" i="2"/>
  <c r="H1882" i="2"/>
  <c r="E1882" i="2"/>
  <c r="G1886" i="2"/>
  <c r="H1886" i="2"/>
  <c r="F1886" i="2"/>
  <c r="E1896" i="2"/>
  <c r="F1896" i="2"/>
  <c r="H1896" i="2"/>
  <c r="G1896" i="2"/>
  <c r="G1958" i="2"/>
  <c r="E1958" i="2"/>
  <c r="H1958" i="2"/>
  <c r="F1958" i="2"/>
  <c r="G1962" i="2"/>
  <c r="F1962" i="2"/>
  <c r="H1962" i="2"/>
  <c r="E1962" i="2"/>
  <c r="F2003" i="2"/>
  <c r="E2003" i="2"/>
  <c r="H2003" i="2"/>
  <c r="G2003" i="2"/>
  <c r="E2034" i="2"/>
  <c r="G2034" i="2"/>
  <c r="H2034" i="2"/>
  <c r="F2034" i="2"/>
  <c r="G2036" i="2"/>
  <c r="H2036" i="2"/>
  <c r="F2036" i="2"/>
  <c r="E2036" i="2"/>
  <c r="G2131" i="2"/>
  <c r="H2131" i="2"/>
  <c r="E2131" i="2"/>
  <c r="F2146" i="2"/>
  <c r="E2146" i="2"/>
  <c r="H2146" i="2"/>
  <c r="G2146" i="2"/>
  <c r="F1511" i="2"/>
  <c r="H1511" i="2"/>
  <c r="E1514" i="2"/>
  <c r="F1514" i="2"/>
  <c r="G1520" i="2"/>
  <c r="H1520" i="2"/>
  <c r="F1527" i="2"/>
  <c r="H1527" i="2"/>
  <c r="E1530" i="2"/>
  <c r="F1530" i="2"/>
  <c r="G1536" i="2"/>
  <c r="H1536" i="2"/>
  <c r="F1543" i="2"/>
  <c r="H1543" i="2"/>
  <c r="E1546" i="2"/>
  <c r="F1546" i="2"/>
  <c r="H1550" i="2"/>
  <c r="H1551" i="2"/>
  <c r="E1554" i="2"/>
  <c r="H1554" i="2"/>
  <c r="F1555" i="2"/>
  <c r="G1555" i="2"/>
  <c r="F1559" i="2"/>
  <c r="H1559" i="2"/>
  <c r="G1559" i="2"/>
  <c r="G1560" i="2"/>
  <c r="E1560" i="2"/>
  <c r="F1560" i="2"/>
  <c r="H1566" i="2"/>
  <c r="H1567" i="2"/>
  <c r="E1570" i="2"/>
  <c r="H1570" i="2"/>
  <c r="F1571" i="2"/>
  <c r="G1571" i="2"/>
  <c r="F1575" i="2"/>
  <c r="H1575" i="2"/>
  <c r="G1575" i="2"/>
  <c r="G1576" i="2"/>
  <c r="E1576" i="2"/>
  <c r="F1576" i="2"/>
  <c r="G1822" i="2"/>
  <c r="H1822" i="2"/>
  <c r="F1822" i="2"/>
  <c r="E1822" i="2"/>
  <c r="F1829" i="2"/>
  <c r="H1829" i="2"/>
  <c r="G1829" i="2"/>
  <c r="G1854" i="2"/>
  <c r="H1854" i="2"/>
  <c r="F1854" i="2"/>
  <c r="E1854" i="2"/>
  <c r="F1861" i="2"/>
  <c r="H1861" i="2"/>
  <c r="G1861" i="2"/>
  <c r="G1902" i="2"/>
  <c r="H1902" i="2"/>
  <c r="F1902" i="2"/>
  <c r="E1902" i="2"/>
  <c r="F1957" i="2"/>
  <c r="H1957" i="2"/>
  <c r="G1957" i="2"/>
  <c r="E1957" i="2"/>
  <c r="G1974" i="2"/>
  <c r="E1974" i="2"/>
  <c r="H1974" i="2"/>
  <c r="F1974" i="2"/>
  <c r="E2030" i="2"/>
  <c r="F2030" i="2"/>
  <c r="H2030" i="2"/>
  <c r="G2030" i="2"/>
  <c r="F2051" i="2"/>
  <c r="E2051" i="2"/>
  <c r="H2051" i="2"/>
  <c r="G2051" i="2"/>
  <c r="E2078" i="2"/>
  <c r="F2078" i="2"/>
  <c r="H2078" i="2"/>
  <c r="G2080" i="2"/>
  <c r="F2080" i="2"/>
  <c r="E2080" i="2"/>
  <c r="F2082" i="2"/>
  <c r="E2082" i="2"/>
  <c r="H2082" i="2"/>
  <c r="G2082" i="2"/>
  <c r="F2086" i="2"/>
  <c r="G2086" i="2"/>
  <c r="H2086" i="2"/>
  <c r="E2086" i="2"/>
  <c r="F2130" i="2"/>
  <c r="E2130" i="2"/>
  <c r="H2130" i="2"/>
  <c r="G2130" i="2"/>
  <c r="E1816" i="2"/>
  <c r="F1816" i="2"/>
  <c r="E1832" i="2"/>
  <c r="F1832" i="2"/>
  <c r="E1848" i="2"/>
  <c r="F1848" i="2"/>
  <c r="E1864" i="2"/>
  <c r="F1864" i="2"/>
  <c r="F1909" i="2"/>
  <c r="H1909" i="2"/>
  <c r="G1909" i="2"/>
  <c r="E1912" i="2"/>
  <c r="F1912" i="2"/>
  <c r="H1912" i="2"/>
  <c r="G1914" i="2"/>
  <c r="F1914" i="2"/>
  <c r="H1914" i="2"/>
  <c r="E1914" i="2"/>
  <c r="G1918" i="2"/>
  <c r="H1918" i="2"/>
  <c r="F1918" i="2"/>
  <c r="G1926" i="2"/>
  <c r="E1926" i="2"/>
  <c r="H1926" i="2"/>
  <c r="F1926" i="2"/>
  <c r="F1973" i="2"/>
  <c r="H1973" i="2"/>
  <c r="G1973" i="2"/>
  <c r="E1976" i="2"/>
  <c r="F1976" i="2"/>
  <c r="H1976" i="2"/>
  <c r="G1978" i="2"/>
  <c r="F1978" i="2"/>
  <c r="H1978" i="2"/>
  <c r="E1978" i="2"/>
  <c r="G1982" i="2"/>
  <c r="H1982" i="2"/>
  <c r="F1982" i="2"/>
  <c r="G1988" i="2"/>
  <c r="H1988" i="2"/>
  <c r="F1988" i="2"/>
  <c r="E1988" i="2"/>
  <c r="F2019" i="2"/>
  <c r="E2019" i="2"/>
  <c r="H2019" i="2"/>
  <c r="G2019" i="2"/>
  <c r="E2046" i="2"/>
  <c r="F2046" i="2"/>
  <c r="H2046" i="2"/>
  <c r="G2048" i="2"/>
  <c r="F2048" i="2"/>
  <c r="E2048" i="2"/>
  <c r="E2050" i="2"/>
  <c r="G2050" i="2"/>
  <c r="H2050" i="2"/>
  <c r="F2050" i="2"/>
  <c r="G2052" i="2"/>
  <c r="H2052" i="2"/>
  <c r="F2052" i="2"/>
  <c r="E2052" i="2"/>
  <c r="G2083" i="2"/>
  <c r="H2083" i="2"/>
  <c r="E2083" i="2"/>
  <c r="F2083" i="2"/>
  <c r="F2106" i="2"/>
  <c r="H2106" i="2"/>
  <c r="E2106" i="2"/>
  <c r="E2117" i="2"/>
  <c r="H2117" i="2"/>
  <c r="G2117" i="2"/>
  <c r="F2117" i="2"/>
  <c r="F2122" i="2"/>
  <c r="H2122" i="2"/>
  <c r="E2122" i="2"/>
  <c r="G2122" i="2"/>
  <c r="E1582" i="2"/>
  <c r="G1582" i="2"/>
  <c r="F1583" i="2"/>
  <c r="E1583" i="2"/>
  <c r="E1586" i="2"/>
  <c r="H1586" i="2"/>
  <c r="F1587" i="2"/>
  <c r="G1587" i="2"/>
  <c r="E1598" i="2"/>
  <c r="G1598" i="2"/>
  <c r="F1599" i="2"/>
  <c r="E1599" i="2"/>
  <c r="E1602" i="2"/>
  <c r="H1602" i="2"/>
  <c r="F1603" i="2"/>
  <c r="G1603" i="2"/>
  <c r="E1614" i="2"/>
  <c r="G1614" i="2"/>
  <c r="F1615" i="2"/>
  <c r="E1615" i="2"/>
  <c r="E1618" i="2"/>
  <c r="H1618" i="2"/>
  <c r="F1619" i="2"/>
  <c r="G1619" i="2"/>
  <c r="E1630" i="2"/>
  <c r="G1630" i="2"/>
  <c r="F1631" i="2"/>
  <c r="E1631" i="2"/>
  <c r="E1634" i="2"/>
  <c r="H1634" i="2"/>
  <c r="F1635" i="2"/>
  <c r="G1635" i="2"/>
  <c r="E1646" i="2"/>
  <c r="G1646" i="2"/>
  <c r="F1647" i="2"/>
  <c r="E1647" i="2"/>
  <c r="E1650" i="2"/>
  <c r="H1650" i="2"/>
  <c r="F1651" i="2"/>
  <c r="G1651" i="2"/>
  <c r="E1662" i="2"/>
  <c r="G1662" i="2"/>
  <c r="F1663" i="2"/>
  <c r="E1663" i="2"/>
  <c r="E1666" i="2"/>
  <c r="H1666" i="2"/>
  <c r="F1667" i="2"/>
  <c r="G1667" i="2"/>
  <c r="E1678" i="2"/>
  <c r="G1678" i="2"/>
  <c r="F1679" i="2"/>
  <c r="E1679" i="2"/>
  <c r="E1682" i="2"/>
  <c r="H1682" i="2"/>
  <c r="F1683" i="2"/>
  <c r="G1683" i="2"/>
  <c r="E1694" i="2"/>
  <c r="G1694" i="2"/>
  <c r="F1695" i="2"/>
  <c r="E1695" i="2"/>
  <c r="E1698" i="2"/>
  <c r="H1698" i="2"/>
  <c r="F1699" i="2"/>
  <c r="G1699" i="2"/>
  <c r="E1710" i="2"/>
  <c r="G1710" i="2"/>
  <c r="F1711" i="2"/>
  <c r="E1711" i="2"/>
  <c r="E1714" i="2"/>
  <c r="H1714" i="2"/>
  <c r="F1715" i="2"/>
  <c r="G1715" i="2"/>
  <c r="E1726" i="2"/>
  <c r="G1726" i="2"/>
  <c r="F1727" i="2"/>
  <c r="E1727" i="2"/>
  <c r="E1730" i="2"/>
  <c r="H1730" i="2"/>
  <c r="F1731" i="2"/>
  <c r="G1731" i="2"/>
  <c r="E1742" i="2"/>
  <c r="G1742" i="2"/>
  <c r="F1743" i="2"/>
  <c r="E1743" i="2"/>
  <c r="E1746" i="2"/>
  <c r="H1746" i="2"/>
  <c r="F1747" i="2"/>
  <c r="G1747" i="2"/>
  <c r="E1758" i="2"/>
  <c r="G1758" i="2"/>
  <c r="F1759" i="2"/>
  <c r="E1759" i="2"/>
  <c r="E1762" i="2"/>
  <c r="H1762" i="2"/>
  <c r="F1763" i="2"/>
  <c r="G1763" i="2"/>
  <c r="E1774" i="2"/>
  <c r="G1774" i="2"/>
  <c r="F1775" i="2"/>
  <c r="E1775" i="2"/>
  <c r="E1778" i="2"/>
  <c r="H1778" i="2"/>
  <c r="F1779" i="2"/>
  <c r="G1779" i="2"/>
  <c r="E1790" i="2"/>
  <c r="G1790" i="2"/>
  <c r="F1791" i="2"/>
  <c r="E1791" i="2"/>
  <c r="E1794" i="2"/>
  <c r="H1794" i="2"/>
  <c r="F1795" i="2"/>
  <c r="G1795" i="2"/>
  <c r="G1802" i="2"/>
  <c r="F1802" i="2"/>
  <c r="H1802" i="2"/>
  <c r="G1818" i="2"/>
  <c r="F1818" i="2"/>
  <c r="H1818" i="2"/>
  <c r="G1834" i="2"/>
  <c r="F1834" i="2"/>
  <c r="H1834" i="2"/>
  <c r="G1850" i="2"/>
  <c r="F1850" i="2"/>
  <c r="H1850" i="2"/>
  <c r="G1866" i="2"/>
  <c r="F1866" i="2"/>
  <c r="H1866" i="2"/>
  <c r="G1878" i="2"/>
  <c r="E1878" i="2"/>
  <c r="H1878" i="2"/>
  <c r="F1878" i="2"/>
  <c r="F1925" i="2"/>
  <c r="H1925" i="2"/>
  <c r="G1925" i="2"/>
  <c r="E1928" i="2"/>
  <c r="F1928" i="2"/>
  <c r="H1928" i="2"/>
  <c r="G1930" i="2"/>
  <c r="F1930" i="2"/>
  <c r="H1930" i="2"/>
  <c r="E1930" i="2"/>
  <c r="G1934" i="2"/>
  <c r="H1934" i="2"/>
  <c r="F1934" i="2"/>
  <c r="G1942" i="2"/>
  <c r="E1942" i="2"/>
  <c r="H1942" i="2"/>
  <c r="F1942" i="2"/>
  <c r="E1998" i="2"/>
  <c r="F1998" i="2"/>
  <c r="H1998" i="2"/>
  <c r="G2000" i="2"/>
  <c r="F2000" i="2"/>
  <c r="E2000" i="2"/>
  <c r="E2002" i="2"/>
  <c r="G2002" i="2"/>
  <c r="H2002" i="2"/>
  <c r="F2002" i="2"/>
  <c r="G2004" i="2"/>
  <c r="H2004" i="2"/>
  <c r="F2004" i="2"/>
  <c r="E2004" i="2"/>
  <c r="F2035" i="2"/>
  <c r="E2035" i="2"/>
  <c r="H2035" i="2"/>
  <c r="G2035" i="2"/>
  <c r="E2062" i="2"/>
  <c r="F2062" i="2"/>
  <c r="H2062" i="2"/>
  <c r="G2064" i="2"/>
  <c r="F2064" i="2"/>
  <c r="E2064" i="2"/>
  <c r="E2066" i="2"/>
  <c r="G2066" i="2"/>
  <c r="H2066" i="2"/>
  <c r="F2066" i="2"/>
  <c r="G2068" i="2"/>
  <c r="H2068" i="2"/>
  <c r="F2068" i="2"/>
  <c r="E2068" i="2"/>
  <c r="E2101" i="2"/>
  <c r="H2101" i="2"/>
  <c r="G2101" i="2"/>
  <c r="F2101" i="2"/>
  <c r="E2129" i="2"/>
  <c r="G2129" i="2"/>
  <c r="H2129" i="2"/>
  <c r="F2129" i="2"/>
  <c r="F2134" i="2"/>
  <c r="G2134" i="2"/>
  <c r="H2134" i="2"/>
  <c r="G2147" i="2"/>
  <c r="H2147" i="2"/>
  <c r="E2147" i="2"/>
  <c r="F2147" i="2"/>
  <c r="F2098" i="2"/>
  <c r="E2098" i="2"/>
  <c r="H2098" i="2"/>
  <c r="G2099" i="2"/>
  <c r="H2099" i="2"/>
  <c r="E2099" i="2"/>
  <c r="F2102" i="2"/>
  <c r="G2102" i="2"/>
  <c r="H2102" i="2"/>
  <c r="E2133" i="2"/>
  <c r="H2133" i="2"/>
  <c r="G2133" i="2"/>
  <c r="F2133" i="2"/>
  <c r="F2138" i="2"/>
  <c r="H2138" i="2"/>
  <c r="E2138" i="2"/>
  <c r="E2145" i="2"/>
  <c r="G2145" i="2"/>
  <c r="H2145" i="2"/>
  <c r="E1804" i="2"/>
  <c r="G1804" i="2"/>
  <c r="F1805" i="2"/>
  <c r="E1805" i="2"/>
  <c r="E1808" i="2"/>
  <c r="H1808" i="2"/>
  <c r="F1809" i="2"/>
  <c r="G1809" i="2"/>
  <c r="E1820" i="2"/>
  <c r="G1820" i="2"/>
  <c r="F1821" i="2"/>
  <c r="E1821" i="2"/>
  <c r="E1824" i="2"/>
  <c r="H1824" i="2"/>
  <c r="F1825" i="2"/>
  <c r="G1825" i="2"/>
  <c r="E1836" i="2"/>
  <c r="G1836" i="2"/>
  <c r="F1837" i="2"/>
  <c r="E1837" i="2"/>
  <c r="E1840" i="2"/>
  <c r="H1840" i="2"/>
  <c r="F1841" i="2"/>
  <c r="G1841" i="2"/>
  <c r="E1852" i="2"/>
  <c r="G1852" i="2"/>
  <c r="F1853" i="2"/>
  <c r="E1853" i="2"/>
  <c r="E1856" i="2"/>
  <c r="H1856" i="2"/>
  <c r="F1857" i="2"/>
  <c r="G1857" i="2"/>
  <c r="E1868" i="2"/>
  <c r="G1868" i="2"/>
  <c r="F1869" i="2"/>
  <c r="E1869" i="2"/>
  <c r="E1872" i="2"/>
  <c r="H1872" i="2"/>
  <c r="F1873" i="2"/>
  <c r="G1873" i="2"/>
  <c r="E1884" i="2"/>
  <c r="G1884" i="2"/>
  <c r="F1885" i="2"/>
  <c r="E1885" i="2"/>
  <c r="E1888" i="2"/>
  <c r="H1888" i="2"/>
  <c r="F1889" i="2"/>
  <c r="G1889" i="2"/>
  <c r="E1900" i="2"/>
  <c r="G1900" i="2"/>
  <c r="F1901" i="2"/>
  <c r="E1901" i="2"/>
  <c r="E1904" i="2"/>
  <c r="H1904" i="2"/>
  <c r="F1905" i="2"/>
  <c r="G1905" i="2"/>
  <c r="E1916" i="2"/>
  <c r="G1916" i="2"/>
  <c r="F1917" i="2"/>
  <c r="E1917" i="2"/>
  <c r="E1920" i="2"/>
  <c r="H1920" i="2"/>
  <c r="F1921" i="2"/>
  <c r="G1921" i="2"/>
  <c r="E1932" i="2"/>
  <c r="G1932" i="2"/>
  <c r="F1933" i="2"/>
  <c r="E1933" i="2"/>
  <c r="E1936" i="2"/>
  <c r="H1936" i="2"/>
  <c r="F1937" i="2"/>
  <c r="G1937" i="2"/>
  <c r="E1948" i="2"/>
  <c r="G1948" i="2"/>
  <c r="F1949" i="2"/>
  <c r="E1949" i="2"/>
  <c r="E1952" i="2"/>
  <c r="H1952" i="2"/>
  <c r="F1953" i="2"/>
  <c r="G1953" i="2"/>
  <c r="E1964" i="2"/>
  <c r="G1964" i="2"/>
  <c r="F1965" i="2"/>
  <c r="E1965" i="2"/>
  <c r="E1968" i="2"/>
  <c r="H1968" i="2"/>
  <c r="F1969" i="2"/>
  <c r="G1969" i="2"/>
  <c r="E1980" i="2"/>
  <c r="G1980" i="2"/>
  <c r="F1981" i="2"/>
  <c r="E1981" i="2"/>
  <c r="E1984" i="2"/>
  <c r="H1984" i="2"/>
  <c r="F1985" i="2"/>
  <c r="G1985" i="2"/>
  <c r="E1990" i="2"/>
  <c r="H1990" i="2"/>
  <c r="F1991" i="2"/>
  <c r="G1991" i="2"/>
  <c r="F1995" i="2"/>
  <c r="H1995" i="2"/>
  <c r="G1995" i="2"/>
  <c r="G1996" i="2"/>
  <c r="E1996" i="2"/>
  <c r="F1996" i="2"/>
  <c r="E2006" i="2"/>
  <c r="H2006" i="2"/>
  <c r="F2007" i="2"/>
  <c r="G2007" i="2"/>
  <c r="F2011" i="2"/>
  <c r="H2011" i="2"/>
  <c r="G2011" i="2"/>
  <c r="G2012" i="2"/>
  <c r="E2012" i="2"/>
  <c r="F2012" i="2"/>
  <c r="E2022" i="2"/>
  <c r="H2022" i="2"/>
  <c r="F2023" i="2"/>
  <c r="G2023" i="2"/>
  <c r="F2027" i="2"/>
  <c r="H2027" i="2"/>
  <c r="G2027" i="2"/>
  <c r="G2028" i="2"/>
  <c r="E2028" i="2"/>
  <c r="F2028" i="2"/>
  <c r="E2038" i="2"/>
  <c r="H2038" i="2"/>
  <c r="F2039" i="2"/>
  <c r="G2039" i="2"/>
  <c r="F2043" i="2"/>
  <c r="H2043" i="2"/>
  <c r="G2043" i="2"/>
  <c r="G2044" i="2"/>
  <c r="E2044" i="2"/>
  <c r="F2044" i="2"/>
  <c r="E2054" i="2"/>
  <c r="H2054" i="2"/>
  <c r="F2055" i="2"/>
  <c r="G2055" i="2"/>
  <c r="F2059" i="2"/>
  <c r="H2059" i="2"/>
  <c r="G2059" i="2"/>
  <c r="G2060" i="2"/>
  <c r="E2060" i="2"/>
  <c r="F2060" i="2"/>
  <c r="E2070" i="2"/>
  <c r="H2070" i="2"/>
  <c r="F2071" i="2"/>
  <c r="G2071" i="2"/>
  <c r="F2075" i="2"/>
  <c r="H2075" i="2"/>
  <c r="G2075" i="2"/>
  <c r="G2076" i="2"/>
  <c r="E2076" i="2"/>
  <c r="F2076" i="2"/>
  <c r="E2085" i="2"/>
  <c r="H2085" i="2"/>
  <c r="G2085" i="2"/>
  <c r="F2085" i="2"/>
  <c r="F2090" i="2"/>
  <c r="H2090" i="2"/>
  <c r="E2090" i="2"/>
  <c r="E2097" i="2"/>
  <c r="G2097" i="2"/>
  <c r="H2097" i="2"/>
  <c r="G2098" i="2"/>
  <c r="F2099" i="2"/>
  <c r="E2102" i="2"/>
  <c r="F2114" i="2"/>
  <c r="E2114" i="2"/>
  <c r="H2114" i="2"/>
  <c r="G2115" i="2"/>
  <c r="H2115" i="2"/>
  <c r="E2115" i="2"/>
  <c r="F2118" i="2"/>
  <c r="G2118" i="2"/>
  <c r="H2118" i="2"/>
  <c r="G2138" i="2"/>
  <c r="F2145" i="2"/>
  <c r="E2149" i="2"/>
  <c r="H2149" i="2"/>
  <c r="G2149" i="2"/>
  <c r="F2149" i="2"/>
  <c r="E2093" i="2"/>
  <c r="F2093" i="2"/>
  <c r="G2093" i="2"/>
  <c r="E2109" i="2"/>
  <c r="F2109" i="2"/>
  <c r="G2109" i="2"/>
  <c r="E2125" i="2"/>
  <c r="F2125" i="2"/>
  <c r="G2125" i="2"/>
  <c r="E2141" i="2"/>
  <c r="F2141" i="2"/>
  <c r="G2141" i="2"/>
  <c r="G2091" i="2"/>
  <c r="E2091" i="2"/>
  <c r="G2095" i="2"/>
  <c r="F2095" i="2"/>
  <c r="G2107" i="2"/>
  <c r="E2107" i="2"/>
  <c r="G2111" i="2"/>
  <c r="F2111" i="2"/>
  <c r="G2123" i="2"/>
  <c r="E2123" i="2"/>
  <c r="G2127" i="2"/>
  <c r="F2127" i="2"/>
  <c r="G2139" i="2"/>
  <c r="E2139" i="2"/>
  <c r="G2143" i="2"/>
  <c r="F2143" i="2"/>
  <c r="V199" i="2"/>
  <c r="W14" i="2"/>
  <c r="X14" i="2" s="1"/>
  <c r="C23" i="2" s="1"/>
  <c r="C24" i="2" s="1"/>
  <c r="P3" i="2"/>
  <c r="P7" i="2" s="1"/>
  <c r="H178" i="2" l="1"/>
  <c r="H204" i="2"/>
  <c r="H185" i="2"/>
  <c r="H195" i="2"/>
  <c r="H190" i="2"/>
  <c r="H170" i="2"/>
  <c r="H154" i="2"/>
  <c r="H171" i="2"/>
  <c r="H145" i="2"/>
  <c r="H139" i="2"/>
  <c r="H183" i="2"/>
  <c r="H184" i="2"/>
  <c r="H188" i="2"/>
  <c r="H133" i="2"/>
  <c r="H159" i="2"/>
  <c r="H143" i="2"/>
  <c r="H132" i="2"/>
  <c r="H77" i="2"/>
  <c r="H196" i="2"/>
  <c r="H149" i="2"/>
  <c r="H89" i="2"/>
  <c r="H140" i="2"/>
  <c r="H176" i="2"/>
  <c r="H163" i="2"/>
  <c r="H206" i="2"/>
  <c r="H202" i="2"/>
  <c r="H186" i="2"/>
  <c r="H182" i="2"/>
  <c r="H166" i="2"/>
  <c r="H162" i="2"/>
  <c r="H150" i="2"/>
  <c r="H179" i="2"/>
  <c r="H172" i="2"/>
  <c r="H107" i="2"/>
  <c r="H157" i="2"/>
  <c r="H148" i="2"/>
  <c r="H197" i="2"/>
  <c r="H167" i="2"/>
  <c r="H201" i="2"/>
  <c r="H169" i="2"/>
  <c r="H180" i="2"/>
  <c r="H141" i="2"/>
  <c r="H164" i="2"/>
  <c r="H156" i="2"/>
  <c r="H97" i="2"/>
  <c r="H161" i="2"/>
  <c r="H118" i="2"/>
  <c r="H100" i="2"/>
  <c r="H155" i="2"/>
  <c r="H69" i="2"/>
  <c r="H123" i="2"/>
  <c r="H72" i="2"/>
  <c r="H57" i="2"/>
  <c r="H53" i="2"/>
  <c r="Q4" i="2"/>
  <c r="P10" i="2" s="1"/>
  <c r="Q10" i="2" s="1"/>
  <c r="H34" i="2"/>
  <c r="H35" i="2"/>
  <c r="H128" i="2"/>
  <c r="H75" i="2"/>
  <c r="H101" i="2"/>
  <c r="H64" i="2"/>
  <c r="H105" i="2"/>
  <c r="H137" i="2"/>
  <c r="H121" i="2"/>
  <c r="H45" i="2"/>
  <c r="H73" i="2"/>
  <c r="H67" i="2"/>
  <c r="H129" i="2"/>
  <c r="H112" i="2"/>
  <c r="H36" i="2"/>
  <c r="H60" i="2"/>
  <c r="H43" i="2"/>
  <c r="H51" i="2"/>
  <c r="H37" i="2"/>
  <c r="H56" i="2"/>
  <c r="P8" i="2"/>
  <c r="Q8" i="2" s="1"/>
  <c r="Q7" i="2"/>
  <c r="H116" i="2"/>
  <c r="H49" i="2"/>
  <c r="W31" i="2"/>
  <c r="V198" i="2" s="1"/>
  <c r="V197" i="2" s="1"/>
  <c r="V196" i="2" s="1"/>
  <c r="V195" i="2" s="1"/>
  <c r="V194" i="2" s="1"/>
  <c r="V193" i="2" s="1"/>
  <c r="V192" i="2" s="1"/>
  <c r="V191" i="2" s="1"/>
  <c r="V190" i="2" s="1"/>
  <c r="V189" i="2" s="1"/>
  <c r="V188" i="2" s="1"/>
  <c r="V187" i="2" s="1"/>
  <c r="V186" i="2" s="1"/>
  <c r="V185" i="2" s="1"/>
  <c r="V184" i="2" s="1"/>
  <c r="V183" i="2" s="1"/>
  <c r="V182" i="2" s="1"/>
  <c r="V181" i="2" s="1"/>
  <c r="V180" i="2" s="1"/>
  <c r="V179" i="2" s="1"/>
  <c r="V178" i="2" s="1"/>
  <c r="V177" i="2" s="1"/>
  <c r="V176" i="2" s="1"/>
  <c r="V175" i="2" s="1"/>
  <c r="V174" i="2" s="1"/>
  <c r="V173" i="2" s="1"/>
  <c r="V172" i="2" s="1"/>
  <c r="V171" i="2" s="1"/>
  <c r="V170" i="2" s="1"/>
  <c r="V169" i="2" s="1"/>
  <c r="V168" i="2" s="1"/>
  <c r="V167" i="2" s="1"/>
  <c r="V166" i="2" s="1"/>
  <c r="V165" i="2" s="1"/>
  <c r="V164" i="2" s="1"/>
  <c r="V163" i="2" s="1"/>
  <c r="V162" i="2" s="1"/>
  <c r="V161" i="2" s="1"/>
  <c r="V160" i="2" s="1"/>
  <c r="V159" i="2" s="1"/>
  <c r="V158" i="2" s="1"/>
  <c r="V157" i="2" s="1"/>
  <c r="V156" i="2" s="1"/>
  <c r="V155" i="2" s="1"/>
  <c r="V154" i="2" s="1"/>
  <c r="V153" i="2" s="1"/>
  <c r="V152" i="2" s="1"/>
  <c r="V151" i="2" s="1"/>
  <c r="H81" i="2"/>
  <c r="H66" i="2"/>
  <c r="H62" i="2"/>
  <c r="H126" i="2"/>
  <c r="H119" i="2"/>
  <c r="H93" i="2"/>
  <c r="H65" i="2"/>
  <c r="H138" i="2"/>
  <c r="H106" i="2"/>
  <c r="H90" i="2"/>
  <c r="H58" i="2"/>
  <c r="H110" i="2"/>
  <c r="H46" i="2"/>
  <c r="H115" i="2"/>
  <c r="H39" i="2"/>
  <c r="H54" i="2"/>
  <c r="H102" i="2"/>
  <c r="H113" i="2"/>
  <c r="I119" i="2"/>
  <c r="I90" i="2"/>
  <c r="I123" i="2"/>
  <c r="I84" i="2"/>
  <c r="I77" i="2"/>
  <c r="I73" i="2"/>
  <c r="I111" i="2"/>
  <c r="I116" i="2"/>
  <c r="I76" i="2"/>
  <c r="I128" i="2"/>
  <c r="I125" i="2"/>
  <c r="I104" i="2"/>
  <c r="I100" i="2"/>
  <c r="I87" i="2"/>
  <c r="I81" i="2"/>
  <c r="I70" i="2"/>
  <c r="I42" i="2"/>
  <c r="I82" i="2"/>
  <c r="I69" i="2"/>
  <c r="I105" i="2"/>
  <c r="Y20" i="2"/>
  <c r="Y19" i="2"/>
  <c r="H78" i="2"/>
  <c r="H38" i="2"/>
  <c r="H142" i="2"/>
  <c r="H134" i="2"/>
  <c r="H86" i="2"/>
  <c r="H70" i="2"/>
  <c r="I134" i="2"/>
  <c r="I121" i="2"/>
  <c r="I117" i="2"/>
  <c r="I106" i="2"/>
  <c r="I52" i="2"/>
  <c r="I48" i="2"/>
  <c r="I45" i="2"/>
  <c r="I41" i="2"/>
  <c r="C25" i="2"/>
  <c r="I94" i="2"/>
  <c r="I63" i="2"/>
  <c r="I44" i="2"/>
  <c r="I142" i="2"/>
  <c r="I132" i="2"/>
  <c r="I114" i="2"/>
  <c r="I93" i="2"/>
  <c r="I59" i="2"/>
  <c r="I55" i="2"/>
  <c r="I49" i="2"/>
  <c r="I109" i="2"/>
  <c r="I140" i="2"/>
  <c r="I122" i="2"/>
  <c r="I57" i="2"/>
  <c r="I137" i="2"/>
  <c r="I72" i="2"/>
  <c r="I54" i="2"/>
  <c r="I37" i="2"/>
  <c r="I95" i="2"/>
  <c r="I80" i="2"/>
  <c r="I62" i="2"/>
  <c r="I129" i="2"/>
  <c r="I141" i="2"/>
  <c r="I58" i="2"/>
  <c r="H122" i="2"/>
  <c r="I124" i="2"/>
  <c r="I96" i="2"/>
  <c r="I83" i="2"/>
  <c r="I79" i="2"/>
  <c r="I66" i="2"/>
  <c r="I136" i="2"/>
  <c r="I107" i="2"/>
  <c r="I78" i="2"/>
  <c r="I120" i="2"/>
  <c r="I98" i="2"/>
  <c r="I71" i="2"/>
  <c r="I127" i="2"/>
  <c r="I103" i="2"/>
  <c r="I99" i="2"/>
  <c r="I88" i="2"/>
  <c r="I85" i="2"/>
  <c r="I38" i="2"/>
  <c r="I34" i="2"/>
  <c r="I139" i="2"/>
  <c r="I112" i="2"/>
  <c r="I64" i="2"/>
  <c r="I126" i="2"/>
  <c r="I43" i="2"/>
  <c r="I108" i="2"/>
  <c r="I89" i="2"/>
  <c r="I67" i="2"/>
  <c r="I35" i="2"/>
  <c r="I143" i="2"/>
  <c r="I115" i="2"/>
  <c r="I39" i="2"/>
  <c r="H130" i="2"/>
  <c r="H98" i="2"/>
  <c r="H82" i="2"/>
  <c r="H50" i="2"/>
  <c r="H94" i="2"/>
  <c r="I138" i="2"/>
  <c r="I110" i="2"/>
  <c r="I92" i="2"/>
  <c r="I51" i="2"/>
  <c r="I47" i="2"/>
  <c r="I101" i="2"/>
  <c r="I68" i="2"/>
  <c r="I46" i="2"/>
  <c r="I86" i="2"/>
  <c r="I40" i="2"/>
  <c r="I131" i="2"/>
  <c r="I118" i="2"/>
  <c r="I97" i="2"/>
  <c r="I91" i="2"/>
  <c r="I74" i="2"/>
  <c r="I60" i="2"/>
  <c r="I56" i="2"/>
  <c r="I53" i="2"/>
  <c r="I133" i="2"/>
  <c r="I113" i="2"/>
  <c r="I75" i="2"/>
  <c r="I135" i="2"/>
  <c r="I61" i="2"/>
  <c r="I50" i="2"/>
  <c r="I130" i="2"/>
  <c r="I102" i="2"/>
  <c r="I65" i="2"/>
  <c r="H114" i="2"/>
  <c r="H74" i="2"/>
  <c r="H42" i="2"/>
  <c r="V200" i="2" l="1"/>
  <c r="V201" i="2" s="1"/>
  <c r="V202" i="2" s="1"/>
  <c r="V203" i="2" s="1"/>
  <c r="V204" i="2" s="1"/>
  <c r="V205" i="2" s="1"/>
  <c r="V206" i="2" s="1"/>
  <c r="V207" i="2" s="1"/>
  <c r="V208" i="2" s="1"/>
  <c r="V209" i="2" s="1"/>
  <c r="V210" i="2" s="1"/>
  <c r="V211" i="2" s="1"/>
  <c r="V212" i="2" s="1"/>
  <c r="V213" i="2" s="1"/>
  <c r="V214" i="2" s="1"/>
  <c r="V215" i="2" s="1"/>
  <c r="V216" i="2" s="1"/>
  <c r="V217" i="2" s="1"/>
  <c r="V218" i="2" s="1"/>
  <c r="V219" i="2" s="1"/>
  <c r="V220" i="2" s="1"/>
  <c r="V221" i="2" s="1"/>
  <c r="V222" i="2" s="1"/>
  <c r="V223" i="2" s="1"/>
  <c r="V224" i="2" s="1"/>
  <c r="V225" i="2" s="1"/>
  <c r="V226" i="2" s="1"/>
  <c r="V227" i="2" s="1"/>
  <c r="V228" i="2" s="1"/>
  <c r="V229" i="2" s="1"/>
  <c r="V230" i="2" s="1"/>
  <c r="V231" i="2" s="1"/>
  <c r="V232" i="2" s="1"/>
  <c r="V233" i="2" s="1"/>
  <c r="V234" i="2" s="1"/>
  <c r="V235" i="2" s="1"/>
  <c r="V236" i="2" s="1"/>
  <c r="V237" i="2" s="1"/>
  <c r="V238" i="2" s="1"/>
  <c r="V239" i="2" s="1"/>
  <c r="V240" i="2" s="1"/>
  <c r="V241" i="2" s="1"/>
  <c r="V242" i="2" s="1"/>
  <c r="V243" i="2" s="1"/>
  <c r="V244" i="2" s="1"/>
  <c r="V245" i="2" s="1"/>
  <c r="V246" i="2" s="1"/>
  <c r="V247" i="2" s="1"/>
  <c r="AE13" i="2" l="1"/>
  <c r="AF13" i="2" s="1"/>
  <c r="AG13" i="2" s="1"/>
  <c r="AH13" i="2" s="1"/>
  <c r="AI13" i="2" s="1"/>
  <c r="AE14" i="2"/>
  <c r="AF14" i="2" s="1"/>
  <c r="AG14" i="2" s="1"/>
  <c r="AH14" i="2" s="1"/>
  <c r="AI14" i="2" s="1"/>
  <c r="AE15" i="2"/>
  <c r="AF15" i="2" s="1"/>
  <c r="AG15" i="2" s="1"/>
  <c r="AH15" i="2" s="1"/>
  <c r="AI15" i="2" s="1"/>
  <c r="AE16" i="2"/>
  <c r="AF16" i="2" s="1"/>
  <c r="AG16" i="2" s="1"/>
  <c r="AH16" i="2" s="1"/>
  <c r="AI16" i="2" s="1"/>
  <c r="W151" i="2" a="1"/>
  <c r="W191" i="2" s="1"/>
  <c r="AE18" i="2" l="1"/>
  <c r="P12" i="2" s="1"/>
  <c r="AE20" i="2"/>
  <c r="P14" i="2" s="1"/>
  <c r="W178" i="2"/>
  <c r="W222" i="2"/>
  <c r="W208" i="2"/>
  <c r="W193" i="2"/>
  <c r="W237" i="2"/>
  <c r="W216" i="2"/>
  <c r="W213" i="2"/>
  <c r="W225" i="2"/>
  <c r="W203" i="2"/>
  <c r="W167" i="2"/>
  <c r="W174" i="2"/>
  <c r="W219" i="2"/>
  <c r="W245" i="2"/>
  <c r="W198" i="2"/>
  <c r="W153" i="2"/>
  <c r="W173" i="2"/>
  <c r="W241" i="2"/>
  <c r="W207" i="2"/>
  <c r="W247" i="2"/>
  <c r="W190" i="2"/>
  <c r="W202" i="2"/>
  <c r="W195" i="2"/>
  <c r="W209" i="2"/>
  <c r="W168" i="2"/>
  <c r="W183" i="2"/>
  <c r="W158" i="2"/>
  <c r="W170" i="2"/>
  <c r="W204" i="2"/>
  <c r="W186" i="2"/>
  <c r="W224" i="2"/>
  <c r="W236" i="2"/>
  <c r="W160" i="2"/>
  <c r="W210" i="2"/>
  <c r="W163" i="2"/>
  <c r="W181" i="2"/>
  <c r="W192" i="2"/>
  <c r="W151" i="2"/>
  <c r="W161" i="2"/>
  <c r="W227" i="2"/>
  <c r="W205" i="2"/>
  <c r="W156" i="2"/>
  <c r="W201" i="2"/>
  <c r="W188" i="2"/>
  <c r="W230" i="2"/>
  <c r="W215" i="2"/>
  <c r="W166" i="2"/>
  <c r="W154" i="2"/>
  <c r="W239" i="2"/>
  <c r="W228" i="2"/>
  <c r="W184" i="2"/>
  <c r="W180" i="2"/>
  <c r="W165" i="2"/>
  <c r="W221" i="2"/>
  <c r="W175" i="2"/>
  <c r="W214" i="2"/>
  <c r="W226" i="2"/>
  <c r="W179" i="2"/>
  <c r="W157" i="2"/>
  <c r="W169" i="2"/>
  <c r="W223" i="2"/>
  <c r="W182" i="2"/>
  <c r="W194" i="2"/>
  <c r="W172" i="2"/>
  <c r="W196" i="2"/>
  <c r="W238" i="2"/>
  <c r="W244" i="2"/>
  <c r="W231" i="2"/>
  <c r="W152" i="2"/>
  <c r="W212" i="2"/>
  <c r="W234" i="2"/>
  <c r="W211" i="2"/>
  <c r="W187" i="2"/>
  <c r="W159" i="2"/>
  <c r="W155" i="2"/>
  <c r="W218" i="2"/>
  <c r="W220" i="2"/>
  <c r="W246" i="2"/>
  <c r="W243" i="2"/>
  <c r="W189" i="2"/>
  <c r="W235" i="2"/>
  <c r="W177" i="2"/>
  <c r="W232" i="2"/>
  <c r="W233" i="2"/>
  <c r="W240" i="2"/>
  <c r="W229" i="2"/>
  <c r="W217" i="2"/>
  <c r="W200" i="2"/>
  <c r="W164" i="2"/>
  <c r="W242" i="2"/>
  <c r="W176" i="2"/>
  <c r="W197" i="2"/>
  <c r="W185" i="2"/>
  <c r="W171" i="2"/>
  <c r="W199" i="2"/>
  <c r="W162" i="2"/>
  <c r="W206" i="2"/>
  <c r="AE19" i="2" l="1"/>
  <c r="P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guillaume prome</author>
  </authors>
  <commentList>
    <comment ref="C10" authorId="0" shapeId="0" xr:uid="{B54DE2C6-D193-4377-880B-C1BC4E8E8544}">
      <text>
        <r>
          <rPr>
            <b/>
            <sz val="9"/>
            <color indexed="81"/>
            <rFont val="Tahoma"/>
            <family val="2"/>
          </rPr>
          <t>typique = 1,33
Elevé = 1,66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<sst xmlns="http://schemas.openxmlformats.org/spreadsheetml/2006/main" count="61" uniqueCount="49">
  <si>
    <t>Mesures</t>
  </si>
  <si>
    <t xml:space="preserve"> </t>
  </si>
  <si>
    <t>N</t>
  </si>
  <si>
    <t>valeur nominale</t>
  </si>
  <si>
    <t>Cp</t>
  </si>
  <si>
    <t>Cpk</t>
  </si>
  <si>
    <t>graduations</t>
  </si>
  <si>
    <t>tolérance</t>
  </si>
  <si>
    <t>NC</t>
  </si>
  <si>
    <t>Conformes</t>
  </si>
  <si>
    <t>erreur</t>
  </si>
  <si>
    <t>?</t>
  </si>
  <si>
    <t>LSL-e</t>
  </si>
  <si>
    <t>LSL+e</t>
  </si>
  <si>
    <t>C</t>
  </si>
  <si>
    <t>Confiance cible</t>
  </si>
  <si>
    <t>z cible</t>
  </si>
  <si>
    <t>N echantillons min</t>
  </si>
  <si>
    <t>Moyenne</t>
  </si>
  <si>
    <t>Ecart type</t>
  </si>
  <si>
    <t>LSL</t>
  </si>
  <si>
    <t>USL</t>
  </si>
  <si>
    <t>Cm</t>
  </si>
  <si>
    <t>erreur cible</t>
  </si>
  <si>
    <t>Seuil</t>
  </si>
  <si>
    <t>Moy</t>
  </si>
  <si>
    <t>EC</t>
  </si>
  <si>
    <t>EC(%)</t>
  </si>
  <si>
    <t>Nmin</t>
  </si>
  <si>
    <t>Nmax</t>
  </si>
  <si>
    <t>nominale</t>
  </si>
  <si>
    <t>X</t>
  </si>
  <si>
    <t>M ou vide</t>
  </si>
  <si>
    <t>µ-X</t>
  </si>
  <si>
    <t>/Ec</t>
  </si>
  <si>
    <t>USL-e</t>
  </si>
  <si>
    <t>USL+e</t>
  </si>
  <si>
    <t>1. Informations sur la production</t>
  </si>
  <si>
    <t>N echantillons</t>
  </si>
  <si>
    <t>Précision souhaitée (optionnel)</t>
  </si>
  <si>
    <t>3. Analyse des mesures</t>
  </si>
  <si>
    <t>Production totale</t>
  </si>
  <si>
    <t>Inconnus</t>
  </si>
  <si>
    <t>Non-conformes</t>
  </si>
  <si>
    <t>2. Choix du seuil de validation</t>
  </si>
  <si>
    <t>moyenne</t>
  </si>
  <si>
    <t>ecart type</t>
  </si>
  <si>
    <t>Valeur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</si>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</sst>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%"/>
    <numFmt numFmtId="165" formatCode="0.0000%"/>
    <numFmt numFmtId="166" formatCode="#,##0\ _€"/>
    <numFmt numFmtId="167" formatCode="0.000000%"/>
    <numFmt numFmtId="168" formatCode="0.0000"/>
    <numFmt numFmtId="169" formatCode="0.00000000000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9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7" borderId="0" xfId="0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6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0" xfId="0" applyFont="1" applyFill="1"/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2" fontId="4" fillId="2" borderId="0" xfId="0" applyNumberFormat="1" applyFont="1" applyFill="1" applyBorder="1" applyProtection="1"/>
    <xf numFmtId="2" fontId="7" fillId="2" borderId="0" xfId="0" applyNumberFormat="1" applyFont="1" applyFill="1" applyBorder="1" applyAlignment="1" applyProtection="1">
      <alignment horizontal="right"/>
    </xf>
    <xf numFmtId="0" fontId="10" fillId="5" borderId="0" xfId="0" applyFont="1" applyFill="1" applyBorder="1" applyProtection="1"/>
    <xf numFmtId="166" fontId="4" fillId="2" borderId="0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4" fillId="2" borderId="2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4" fillId="2" borderId="4" xfId="0" applyNumberFormat="1" applyFont="1" applyFill="1" applyBorder="1" applyAlignment="1" applyProtection="1">
      <alignment horizontal="center" vertical="center"/>
    </xf>
    <xf numFmtId="164" fontId="11" fillId="2" borderId="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right"/>
    </xf>
    <xf numFmtId="2" fontId="17" fillId="2" borderId="3" xfId="0" applyNumberFormat="1" applyFont="1" applyFill="1" applyBorder="1" applyAlignment="1" applyProtection="1">
      <alignment horizontal="right"/>
    </xf>
    <xf numFmtId="2" fontId="18" fillId="2" borderId="4" xfId="0" applyNumberFormat="1" applyFont="1" applyFill="1" applyBorder="1" applyAlignment="1" applyProtection="1">
      <alignment horizontal="center" vertical="center"/>
    </xf>
    <xf numFmtId="2" fontId="6" fillId="2" borderId="0" xfId="0" applyNumberFormat="1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horizontal="right"/>
    </xf>
    <xf numFmtId="164" fontId="4" fillId="2" borderId="6" xfId="0" applyNumberFormat="1" applyFont="1" applyFill="1" applyBorder="1" applyAlignment="1" applyProtection="1">
      <alignment horizontal="center"/>
    </xf>
    <xf numFmtId="2" fontId="19" fillId="2" borderId="4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/>
    <xf numFmtId="0" fontId="9" fillId="5" borderId="0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right" vertical="center"/>
    </xf>
    <xf numFmtId="2" fontId="4" fillId="2" borderId="0" xfId="0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 applyProtection="1">
      <alignment horizontal="center" vertical="center"/>
    </xf>
    <xf numFmtId="165" fontId="25" fillId="2" borderId="0" xfId="0" applyNumberFormat="1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right" vertical="center"/>
    </xf>
    <xf numFmtId="165" fontId="20" fillId="2" borderId="6" xfId="0" applyNumberFormat="1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/>
    </xf>
    <xf numFmtId="2" fontId="6" fillId="2" borderId="3" xfId="0" applyNumberFormat="1" applyFont="1" applyFill="1" applyBorder="1" applyAlignment="1" applyProtection="1">
      <alignment horizontal="right"/>
    </xf>
    <xf numFmtId="166" fontId="22" fillId="2" borderId="4" xfId="0" applyNumberFormat="1" applyFont="1" applyFill="1" applyBorder="1" applyAlignment="1" applyProtection="1">
      <alignment horizontal="center"/>
    </xf>
    <xf numFmtId="0" fontId="10" fillId="5" borderId="0" xfId="0" quotePrefix="1" applyFont="1" applyFill="1" applyBorder="1" applyProtection="1"/>
    <xf numFmtId="2" fontId="5" fillId="2" borderId="3" xfId="0" applyNumberFormat="1" applyFont="1" applyFill="1" applyBorder="1" applyAlignment="1" applyProtection="1">
      <alignment horizontal="right"/>
    </xf>
    <xf numFmtId="166" fontId="23" fillId="2" borderId="4" xfId="0" applyNumberFormat="1" applyFont="1" applyFill="1" applyBorder="1" applyAlignment="1" applyProtection="1">
      <alignment horizontal="center"/>
    </xf>
    <xf numFmtId="0" fontId="10" fillId="5" borderId="0" xfId="0" applyFont="1" applyFill="1" applyAlignment="1" applyProtection="1">
      <alignment vertical="center"/>
    </xf>
    <xf numFmtId="167" fontId="10" fillId="5" borderId="0" xfId="0" applyNumberFormat="1" applyFont="1" applyFill="1" applyAlignment="1" applyProtection="1">
      <alignment vertical="center"/>
    </xf>
    <xf numFmtId="168" fontId="13" fillId="5" borderId="4" xfId="0" applyNumberFormat="1" applyFont="1" applyFill="1" applyBorder="1" applyAlignment="1" applyProtection="1">
      <alignment horizontal="right" vertical="center"/>
    </xf>
    <xf numFmtId="168" fontId="10" fillId="5" borderId="0" xfId="0" applyNumberFormat="1" applyFont="1" applyFill="1" applyAlignment="1" applyProtection="1">
      <alignment vertical="center"/>
    </xf>
    <xf numFmtId="165" fontId="10" fillId="5" borderId="0" xfId="0" applyNumberFormat="1" applyFont="1" applyFill="1" applyBorder="1" applyProtection="1"/>
    <xf numFmtId="167" fontId="10" fillId="5" borderId="0" xfId="0" applyNumberFormat="1" applyFont="1" applyFill="1" applyBorder="1" applyProtection="1"/>
    <xf numFmtId="2" fontId="3" fillId="2" borderId="5" xfId="0" applyNumberFormat="1" applyFont="1" applyFill="1" applyBorder="1" applyAlignment="1" applyProtection="1">
      <alignment horizontal="right"/>
    </xf>
    <xf numFmtId="166" fontId="24" fillId="2" borderId="6" xfId="0" applyNumberFormat="1" applyFont="1" applyFill="1" applyBorder="1" applyAlignment="1" applyProtection="1">
      <alignment horizontal="center"/>
    </xf>
    <xf numFmtId="165" fontId="10" fillId="5" borderId="0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vertical="center"/>
    </xf>
    <xf numFmtId="0" fontId="8" fillId="2" borderId="3" xfId="0" applyFont="1" applyFill="1" applyBorder="1" applyAlignment="1" applyProtection="1">
      <alignment horizontal="right" vertical="center"/>
    </xf>
    <xf numFmtId="2" fontId="10" fillId="5" borderId="0" xfId="0" applyNumberFormat="1" applyFont="1" applyFill="1" applyBorder="1" applyAlignment="1" applyProtection="1">
      <alignment vertical="center"/>
    </xf>
    <xf numFmtId="165" fontId="16" fillId="2" borderId="4" xfId="0" applyNumberFormat="1" applyFont="1" applyFill="1" applyBorder="1" applyAlignment="1" applyProtection="1">
      <alignment vertical="center"/>
    </xf>
    <xf numFmtId="165" fontId="11" fillId="2" borderId="0" xfId="0" applyNumberFormat="1" applyFont="1" applyFill="1" applyBorder="1" applyAlignment="1" applyProtection="1">
      <alignment horizontal="left" vertical="center"/>
    </xf>
    <xf numFmtId="169" fontId="10" fillId="5" borderId="0" xfId="0" applyNumberFormat="1" applyFont="1" applyFill="1" applyBorder="1" applyAlignment="1" applyProtection="1">
      <alignment horizontal="center" vertical="center"/>
    </xf>
    <xf numFmtId="169" fontId="10" fillId="5" borderId="0" xfId="0" applyNumberFormat="1" applyFont="1" applyFill="1" applyBorder="1" applyAlignment="1" applyProtection="1">
      <alignment horizontal="left" vertical="center"/>
    </xf>
    <xf numFmtId="165" fontId="16" fillId="2" borderId="4" xfId="0" applyNumberFormat="1" applyFont="1" applyFill="1" applyBorder="1" applyAlignment="1" applyProtection="1">
      <alignment horizontal="right" vertical="center"/>
    </xf>
    <xf numFmtId="169" fontId="10" fillId="5" borderId="0" xfId="0" applyNumberFormat="1" applyFont="1" applyFill="1" applyBorder="1" applyAlignment="1" applyProtection="1">
      <alignment vertical="center"/>
    </xf>
    <xf numFmtId="1" fontId="10" fillId="5" borderId="0" xfId="0" applyNumberFormat="1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right" vertical="center"/>
    </xf>
    <xf numFmtId="166" fontId="16" fillId="2" borderId="6" xfId="0" applyNumberFormat="1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horizontal="center"/>
    </xf>
    <xf numFmtId="165" fontId="10" fillId="5" borderId="0" xfId="0" applyNumberFormat="1" applyFont="1" applyFill="1" applyBorder="1" applyAlignment="1" applyProtection="1">
      <alignment vertical="center"/>
    </xf>
    <xf numFmtId="167" fontId="10" fillId="5" borderId="0" xfId="0" applyNumberFormat="1" applyFont="1" applyFill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/>
    </xf>
    <xf numFmtId="0" fontId="9" fillId="5" borderId="0" xfId="0" applyFont="1" applyFill="1" applyAlignment="1" applyProtection="1">
      <alignment vertical="center"/>
    </xf>
    <xf numFmtId="0" fontId="9" fillId="6" borderId="7" xfId="0" applyFont="1" applyFill="1" applyBorder="1" applyAlignment="1" applyProtection="1">
      <alignment horizontal="center"/>
    </xf>
    <xf numFmtId="0" fontId="21" fillId="6" borderId="8" xfId="0" applyFont="1" applyFill="1" applyBorder="1" applyAlignment="1" applyProtection="1">
      <alignment horizontal="center"/>
    </xf>
    <xf numFmtId="0" fontId="9" fillId="6" borderId="8" xfId="0" applyFont="1" applyFill="1" applyBorder="1" applyAlignment="1" applyProtection="1">
      <alignment horizontal="center"/>
    </xf>
    <xf numFmtId="2" fontId="9" fillId="6" borderId="8" xfId="0" applyNumberFormat="1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7" fillId="2" borderId="0" xfId="0" applyFont="1" applyFill="1" applyBorder="1" applyProtection="1"/>
    <xf numFmtId="0" fontId="9" fillId="5" borderId="0" xfId="0" applyFont="1" applyFill="1" applyBorder="1" applyProtection="1"/>
    <xf numFmtId="2" fontId="4" fillId="2" borderId="0" xfId="0" applyNumberFormat="1" applyFont="1" applyFill="1" applyBorder="1" applyAlignment="1" applyProtection="1">
      <alignment horizontal="center"/>
    </xf>
    <xf numFmtId="2" fontId="7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vertical="center"/>
    </xf>
    <xf numFmtId="10" fontId="10" fillId="5" borderId="0" xfId="0" applyNumberFormat="1" applyFont="1" applyFill="1" applyBorder="1" applyProtection="1"/>
    <xf numFmtId="0" fontId="26" fillId="6" borderId="7" xfId="0" applyFont="1" applyFill="1" applyBorder="1" applyAlignment="1" applyProtection="1">
      <alignment horizontal="center"/>
    </xf>
    <xf numFmtId="0" fontId="26" fillId="6" borderId="9" xfId="0" applyFont="1" applyFill="1" applyBorder="1" applyAlignment="1" applyProtection="1">
      <alignment horizontal="center"/>
    </xf>
    <xf numFmtId="0" fontId="26" fillId="6" borderId="1" xfId="0" applyFont="1" applyFill="1" applyBorder="1" applyAlignment="1" applyProtection="1">
      <alignment horizontal="center"/>
    </xf>
    <xf numFmtId="0" fontId="26" fillId="6" borderId="2" xfId="0" applyFont="1" applyFill="1" applyBorder="1" applyAlignment="1" applyProtection="1">
      <alignment horizontal="center"/>
    </xf>
    <xf numFmtId="0" fontId="27" fillId="6" borderId="7" xfId="0" applyFont="1" applyFill="1" applyBorder="1" applyAlignment="1" applyProtection="1">
      <alignment horizontal="center"/>
    </xf>
    <xf numFmtId="0" fontId="27" fillId="6" borderId="9" xfId="0" applyFont="1" applyFill="1" applyBorder="1" applyAlignment="1" applyProtection="1">
      <alignment horizontal="center"/>
    </xf>
    <xf numFmtId="166" fontId="4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8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E2F0D9"/>
      <color rgb="FFFBE5D6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Mesures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207569340784242E-2"/>
          <c:y val="9.3931911952212413E-2"/>
          <c:w val="0.93262881762604932"/>
          <c:h val="0.73756598821373731"/>
        </c:manualLayout>
      </c:layout>
      <c:scatterChart>
        <c:scatterStyle val="lineMarker"/>
        <c:varyColors val="0"/>
        <c:ser>
          <c:idx val="0"/>
          <c:order val="0"/>
          <c:tx>
            <c:v>Valeurs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xVal>
            <c:strRef>
              <c:f>IHM!$A$33:$A$2149</c:f>
              <c:strCache>
                <c:ptCount val="1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</c:strCache>
            </c:strRef>
          </c:xVal>
          <c:yVal>
            <c:numRef>
              <c:f>IHM!$B$33:$B$2149</c:f>
              <c:numCache>
                <c:formatCode>General</c:formatCode>
                <c:ptCount val="2117"/>
                <c:pt idx="0">
                  <c:v>100.00413022279905</c:v>
                </c:pt>
                <c:pt idx="1">
                  <c:v>100.0095159087755</c:v>
                </c:pt>
                <c:pt idx="2">
                  <c:v>99.999635372483567</c:v>
                </c:pt>
                <c:pt idx="3">
                  <c:v>100.00536202846432</c:v>
                </c:pt>
                <c:pt idx="4">
                  <c:v>99.998837695031241</c:v>
                </c:pt>
                <c:pt idx="5">
                  <c:v>99.997183491202478</c:v>
                </c:pt>
                <c:pt idx="6">
                  <c:v>100.00164606586138</c:v>
                </c:pt>
                <c:pt idx="7">
                  <c:v>99.999258457296676</c:v>
                </c:pt>
                <c:pt idx="8">
                  <c:v>99.997323371546244</c:v>
                </c:pt>
                <c:pt idx="9">
                  <c:v>100.00556994581018</c:v>
                </c:pt>
                <c:pt idx="10">
                  <c:v>99.999926767671155</c:v>
                </c:pt>
                <c:pt idx="11">
                  <c:v>100.00235900178011</c:v>
                </c:pt>
                <c:pt idx="12">
                  <c:v>100.00230382923139</c:v>
                </c:pt>
                <c:pt idx="13">
                  <c:v>100.01108706499052</c:v>
                </c:pt>
                <c:pt idx="14">
                  <c:v>99.99344533732156</c:v>
                </c:pt>
                <c:pt idx="15">
                  <c:v>99.999054152372921</c:v>
                </c:pt>
                <c:pt idx="16">
                  <c:v>100.01062133852778</c:v>
                </c:pt>
                <c:pt idx="17">
                  <c:v>99.992059785598798</c:v>
                </c:pt>
                <c:pt idx="18">
                  <c:v>100.00358906685517</c:v>
                </c:pt>
                <c:pt idx="19">
                  <c:v>100.002474662623</c:v>
                </c:pt>
                <c:pt idx="20">
                  <c:v>100.00868340350749</c:v>
                </c:pt>
                <c:pt idx="21">
                  <c:v>100.00140103715884</c:v>
                </c:pt>
                <c:pt idx="22">
                  <c:v>100.01239677958867</c:v>
                </c:pt>
                <c:pt idx="23">
                  <c:v>100.00091803786238</c:v>
                </c:pt>
                <c:pt idx="24">
                  <c:v>99.989441015355879</c:v>
                </c:pt>
                <c:pt idx="25">
                  <c:v>99.987929135573538</c:v>
                </c:pt>
                <c:pt idx="26">
                  <c:v>100.00685308169125</c:v>
                </c:pt>
                <c:pt idx="27">
                  <c:v>100.00436139431876</c:v>
                </c:pt>
                <c:pt idx="28">
                  <c:v>99.998113819647656</c:v>
                </c:pt>
                <c:pt idx="29">
                  <c:v>100.00141558982529</c:v>
                </c:pt>
                <c:pt idx="30">
                  <c:v>100.00660379257609</c:v>
                </c:pt>
                <c:pt idx="31">
                  <c:v>100.00189795082487</c:v>
                </c:pt>
                <c:pt idx="32">
                  <c:v>100.00990171257824</c:v>
                </c:pt>
                <c:pt idx="33">
                  <c:v>100.00491605389425</c:v>
                </c:pt>
                <c:pt idx="34">
                  <c:v>100.00421600828362</c:v>
                </c:pt>
                <c:pt idx="35">
                  <c:v>99.998037361236285</c:v>
                </c:pt>
                <c:pt idx="36">
                  <c:v>99.997732469586552</c:v>
                </c:pt>
                <c:pt idx="37">
                  <c:v>100.02569322838374</c:v>
                </c:pt>
                <c:pt idx="38">
                  <c:v>99.994553676793274</c:v>
                </c:pt>
                <c:pt idx="39">
                  <c:v>99.999928692511673</c:v>
                </c:pt>
                <c:pt idx="40">
                  <c:v>100.00734273673676</c:v>
                </c:pt>
                <c:pt idx="41">
                  <c:v>100.00173722676205</c:v>
                </c:pt>
                <c:pt idx="42">
                  <c:v>99.999775823931486</c:v>
                </c:pt>
                <c:pt idx="43">
                  <c:v>99.989187353362141</c:v>
                </c:pt>
                <c:pt idx="44">
                  <c:v>99.995482197288013</c:v>
                </c:pt>
                <c:pt idx="45">
                  <c:v>100.00341988667223</c:v>
                </c:pt>
                <c:pt idx="46">
                  <c:v>100.00277467806875</c:v>
                </c:pt>
                <c:pt idx="47">
                  <c:v>100.00834140165347</c:v>
                </c:pt>
                <c:pt idx="48">
                  <c:v>100.0056668300091</c:v>
                </c:pt>
                <c:pt idx="49">
                  <c:v>100.00144745932764</c:v>
                </c:pt>
                <c:pt idx="50">
                  <c:v>100.01578388206644</c:v>
                </c:pt>
                <c:pt idx="51">
                  <c:v>99.996844945922916</c:v>
                </c:pt>
                <c:pt idx="52">
                  <c:v>99.999870755768072</c:v>
                </c:pt>
                <c:pt idx="53">
                  <c:v>99.993132621363458</c:v>
                </c:pt>
                <c:pt idx="54">
                  <c:v>100.00212124486521</c:v>
                </c:pt>
                <c:pt idx="55">
                  <c:v>99.999101972348811</c:v>
                </c:pt>
                <c:pt idx="56">
                  <c:v>100.00082889179332</c:v>
                </c:pt>
                <c:pt idx="57">
                  <c:v>100.01032641011443</c:v>
                </c:pt>
                <c:pt idx="58">
                  <c:v>100.01447797931148</c:v>
                </c:pt>
                <c:pt idx="59">
                  <c:v>100.00695134969641</c:v>
                </c:pt>
                <c:pt idx="60">
                  <c:v>100.01028452061999</c:v>
                </c:pt>
                <c:pt idx="61">
                  <c:v>99.997377012403831</c:v>
                </c:pt>
                <c:pt idx="62">
                  <c:v>99.997179069021072</c:v>
                </c:pt>
                <c:pt idx="63">
                  <c:v>99.998651229283553</c:v>
                </c:pt>
                <c:pt idx="64">
                  <c:v>100.00235345194291</c:v>
                </c:pt>
                <c:pt idx="65">
                  <c:v>100.00034881433413</c:v>
                </c:pt>
                <c:pt idx="66">
                  <c:v>100.01029379533497</c:v>
                </c:pt>
                <c:pt idx="67">
                  <c:v>100.0027974520374</c:v>
                </c:pt>
                <c:pt idx="68">
                  <c:v>99.995288645988609</c:v>
                </c:pt>
                <c:pt idx="69">
                  <c:v>100.01132212652911</c:v>
                </c:pt>
                <c:pt idx="70">
                  <c:v>100.00056117749956</c:v>
                </c:pt>
                <c:pt idx="71">
                  <c:v>100.00366286367917</c:v>
                </c:pt>
                <c:pt idx="72">
                  <c:v>100.00149531763466</c:v>
                </c:pt>
                <c:pt idx="73">
                  <c:v>100.00417186206452</c:v>
                </c:pt>
                <c:pt idx="74">
                  <c:v>100.00459975267616</c:v>
                </c:pt>
                <c:pt idx="75">
                  <c:v>100.00652210579433</c:v>
                </c:pt>
                <c:pt idx="76">
                  <c:v>100.00368259484844</c:v>
                </c:pt>
                <c:pt idx="77">
                  <c:v>100.00436610631111</c:v>
                </c:pt>
                <c:pt idx="78">
                  <c:v>100.01109106487614</c:v>
                </c:pt>
                <c:pt idx="79">
                  <c:v>99.995180249209241</c:v>
                </c:pt>
                <c:pt idx="80">
                  <c:v>100.0084842860728</c:v>
                </c:pt>
                <c:pt idx="81">
                  <c:v>100.00220806580322</c:v>
                </c:pt>
                <c:pt idx="82">
                  <c:v>99.991564086328168</c:v>
                </c:pt>
                <c:pt idx="83">
                  <c:v>99.992037144688325</c:v>
                </c:pt>
                <c:pt idx="84">
                  <c:v>99.997033519657521</c:v>
                </c:pt>
                <c:pt idx="85">
                  <c:v>99.994105624079737</c:v>
                </c:pt>
                <c:pt idx="86">
                  <c:v>99.995170719951389</c:v>
                </c:pt>
                <c:pt idx="87">
                  <c:v>99.999243689223619</c:v>
                </c:pt>
                <c:pt idx="88">
                  <c:v>99.999865141664458</c:v>
                </c:pt>
                <c:pt idx="89">
                  <c:v>100.00476928736163</c:v>
                </c:pt>
                <c:pt idx="90">
                  <c:v>100.01138327321057</c:v>
                </c:pt>
                <c:pt idx="91">
                  <c:v>100.01542286140329</c:v>
                </c:pt>
                <c:pt idx="92">
                  <c:v>100.01471834954347</c:v>
                </c:pt>
                <c:pt idx="93">
                  <c:v>99.99878116953245</c:v>
                </c:pt>
                <c:pt idx="94">
                  <c:v>100.0005063979394</c:v>
                </c:pt>
                <c:pt idx="95">
                  <c:v>100.01292750585644</c:v>
                </c:pt>
                <c:pt idx="96">
                  <c:v>99.991734418968051</c:v>
                </c:pt>
                <c:pt idx="97">
                  <c:v>100.00267660066426</c:v>
                </c:pt>
                <c:pt idx="98">
                  <c:v>100.0049473778257</c:v>
                </c:pt>
                <c:pt idx="99">
                  <c:v>99.999717333527897</c:v>
                </c:pt>
                <c:pt idx="100">
                  <c:v>100.00085401271063</c:v>
                </c:pt>
                <c:pt idx="101">
                  <c:v>99.997439780419057</c:v>
                </c:pt>
                <c:pt idx="102">
                  <c:v>100.00232779567845</c:v>
                </c:pt>
                <c:pt idx="103">
                  <c:v>100.010845622022</c:v>
                </c:pt>
                <c:pt idx="104">
                  <c:v>100.00607399558186</c:v>
                </c:pt>
                <c:pt idx="105">
                  <c:v>99.993788061070092</c:v>
                </c:pt>
                <c:pt idx="106">
                  <c:v>100.00890400600011</c:v>
                </c:pt>
                <c:pt idx="107">
                  <c:v>100.00294744723806</c:v>
                </c:pt>
                <c:pt idx="108">
                  <c:v>99.999146287870019</c:v>
                </c:pt>
                <c:pt idx="109">
                  <c:v>100.0051229015842</c:v>
                </c:pt>
                <c:pt idx="110">
                  <c:v>100.00480123305789</c:v>
                </c:pt>
                <c:pt idx="111">
                  <c:v>99.994120693203186</c:v>
                </c:pt>
                <c:pt idx="112">
                  <c:v>100.00572425351358</c:v>
                </c:pt>
                <c:pt idx="113">
                  <c:v>99.987791217883881</c:v>
                </c:pt>
                <c:pt idx="114">
                  <c:v>100.00614498683392</c:v>
                </c:pt>
                <c:pt idx="115">
                  <c:v>99.999471013824504</c:v>
                </c:pt>
                <c:pt idx="116">
                  <c:v>100.00475221042673</c:v>
                </c:pt>
                <c:pt idx="117">
                  <c:v>100.00173349047516</c:v>
                </c:pt>
                <c:pt idx="118">
                  <c:v>99.993016131525721</c:v>
                </c:pt>
                <c:pt idx="119">
                  <c:v>100.00306897680134</c:v>
                </c:pt>
                <c:pt idx="120">
                  <c:v>100.00795272908847</c:v>
                </c:pt>
                <c:pt idx="121">
                  <c:v>99.997880538953694</c:v>
                </c:pt>
                <c:pt idx="122">
                  <c:v>100.00540827322948</c:v>
                </c:pt>
                <c:pt idx="123">
                  <c:v>100.00863647442091</c:v>
                </c:pt>
                <c:pt idx="124">
                  <c:v>99.998802430539811</c:v>
                </c:pt>
                <c:pt idx="125">
                  <c:v>99.999321881985409</c:v>
                </c:pt>
                <c:pt idx="126">
                  <c:v>100.00356608863696</c:v>
                </c:pt>
                <c:pt idx="127">
                  <c:v>99.999025092941835</c:v>
                </c:pt>
                <c:pt idx="128">
                  <c:v>99.980984480280554</c:v>
                </c:pt>
                <c:pt idx="129">
                  <c:v>99.995475696025508</c:v>
                </c:pt>
                <c:pt idx="130">
                  <c:v>99.98877327335876</c:v>
                </c:pt>
                <c:pt idx="131">
                  <c:v>99.997618948963051</c:v>
                </c:pt>
                <c:pt idx="132">
                  <c:v>99.99813640682801</c:v>
                </c:pt>
                <c:pt idx="133">
                  <c:v>100.00573954912623</c:v>
                </c:pt>
                <c:pt idx="134">
                  <c:v>99.999847940640507</c:v>
                </c:pt>
                <c:pt idx="135">
                  <c:v>100.00306017488525</c:v>
                </c:pt>
                <c:pt idx="136">
                  <c:v>100.01243542516863</c:v>
                </c:pt>
                <c:pt idx="137">
                  <c:v>100.00589002437489</c:v>
                </c:pt>
                <c:pt idx="138">
                  <c:v>100.00554353727196</c:v>
                </c:pt>
                <c:pt idx="139">
                  <c:v>100.00384645728791</c:v>
                </c:pt>
                <c:pt idx="140">
                  <c:v>99.997724808952228</c:v>
                </c:pt>
                <c:pt idx="141">
                  <c:v>100.01590417834896</c:v>
                </c:pt>
                <c:pt idx="142">
                  <c:v>100.00435405068845</c:v>
                </c:pt>
                <c:pt idx="143">
                  <c:v>100.00651619235738</c:v>
                </c:pt>
                <c:pt idx="144">
                  <c:v>100.00869052878969</c:v>
                </c:pt>
                <c:pt idx="145">
                  <c:v>100.00278159914073</c:v>
                </c:pt>
                <c:pt idx="146">
                  <c:v>99.99883954715952</c:v>
                </c:pt>
                <c:pt idx="147">
                  <c:v>100.01270038612827</c:v>
                </c:pt>
                <c:pt idx="148">
                  <c:v>99.999823651997417</c:v>
                </c:pt>
                <c:pt idx="149">
                  <c:v>100.01322185661466</c:v>
                </c:pt>
                <c:pt idx="150">
                  <c:v>100.01433223216979</c:v>
                </c:pt>
                <c:pt idx="151">
                  <c:v>100.00027831741461</c:v>
                </c:pt>
                <c:pt idx="152">
                  <c:v>99.988932688994566</c:v>
                </c:pt>
                <c:pt idx="153">
                  <c:v>99.996664239778127</c:v>
                </c:pt>
                <c:pt idx="154">
                  <c:v>99.998069926243986</c:v>
                </c:pt>
                <c:pt idx="155">
                  <c:v>100.00380404769356</c:v>
                </c:pt>
                <c:pt idx="156">
                  <c:v>99.988482697967896</c:v>
                </c:pt>
                <c:pt idx="157">
                  <c:v>99.999159244689281</c:v>
                </c:pt>
                <c:pt idx="158">
                  <c:v>100.00621516230467</c:v>
                </c:pt>
                <c:pt idx="159">
                  <c:v>99.996758993705683</c:v>
                </c:pt>
                <c:pt idx="160">
                  <c:v>99.999496180585098</c:v>
                </c:pt>
                <c:pt idx="161">
                  <c:v>100.0085859351379</c:v>
                </c:pt>
                <c:pt idx="162">
                  <c:v>99.990725663027305</c:v>
                </c:pt>
                <c:pt idx="163">
                  <c:v>100.019683948273</c:v>
                </c:pt>
                <c:pt idx="164">
                  <c:v>99.999729000967392</c:v>
                </c:pt>
                <c:pt idx="165">
                  <c:v>100.00684096221825</c:v>
                </c:pt>
                <c:pt idx="166">
                  <c:v>100.00535425148919</c:v>
                </c:pt>
                <c:pt idx="167">
                  <c:v>99.999522232517336</c:v>
                </c:pt>
                <c:pt idx="168">
                  <c:v>99.998646047041831</c:v>
                </c:pt>
                <c:pt idx="169">
                  <c:v>99.999689906539999</c:v>
                </c:pt>
                <c:pt idx="170">
                  <c:v>99.992666526797393</c:v>
                </c:pt>
                <c:pt idx="171">
                  <c:v>100.00759533534131</c:v>
                </c:pt>
                <c:pt idx="172">
                  <c:v>100.01679682358807</c:v>
                </c:pt>
                <c:pt idx="173">
                  <c:v>100.0061623650969</c:v>
                </c:pt>
                <c:pt idx="174">
                  <c:v>100.01621873446803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17-4C8C-BA26-D8EB5696F53F}"/>
            </c:ext>
          </c:extLst>
        </c:ser>
        <c:ser>
          <c:idx val="7"/>
          <c:order val="1"/>
          <c:tx>
            <c:v>Nominale</c:v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accent6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C17-4C8C-BA26-D8EB5696F53F}"/>
              </c:ext>
            </c:extLst>
          </c:dPt>
          <c:xVal>
            <c:numRef>
              <c:f>IHM!$V$19:$V$20</c:f>
              <c:numCache>
                <c:formatCode>General</c:formatCode>
                <c:ptCount val="2"/>
                <c:pt idx="0">
                  <c:v>1</c:v>
                </c:pt>
                <c:pt idx="1">
                  <c:v>175</c:v>
                </c:pt>
              </c:numCache>
            </c:numRef>
          </c:xVal>
          <c:yVal>
            <c:numRef>
              <c:f>IHM!$Y$19:$Y$20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17-4C8C-BA26-D8EB5696F53F}"/>
            </c:ext>
          </c:extLst>
        </c:ser>
        <c:ser>
          <c:idx val="8"/>
          <c:order val="2"/>
          <c:tx>
            <c:v>LSL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IHM!$V$19:$V$20</c:f>
              <c:numCache>
                <c:formatCode>General</c:formatCode>
                <c:ptCount val="2"/>
                <c:pt idx="0">
                  <c:v>1</c:v>
                </c:pt>
                <c:pt idx="1">
                  <c:v>175</c:v>
                </c:pt>
              </c:numCache>
            </c:numRef>
          </c:xVal>
          <c:yVal>
            <c:numRef>
              <c:f>IHM!$W$19:$W$20</c:f>
              <c:numCache>
                <c:formatCode>General</c:formatCode>
                <c:ptCount val="2"/>
                <c:pt idx="0">
                  <c:v>99.95</c:v>
                </c:pt>
                <c:pt idx="1">
                  <c:v>99.95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17-4C8C-BA26-D8EB5696F53F}"/>
            </c:ext>
          </c:extLst>
        </c:ser>
        <c:ser>
          <c:idx val="9"/>
          <c:order val="3"/>
          <c:tx>
            <c:v>USL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IHM!$V$19:$V$20</c:f>
              <c:numCache>
                <c:formatCode>General</c:formatCode>
                <c:ptCount val="2"/>
                <c:pt idx="0">
                  <c:v>1</c:v>
                </c:pt>
                <c:pt idx="1">
                  <c:v>175</c:v>
                </c:pt>
              </c:numCache>
            </c:numRef>
          </c:xVal>
          <c:yVal>
            <c:numRef>
              <c:f>IHM!$X$19:$X$20</c:f>
              <c:numCache>
                <c:formatCode>General</c:formatCode>
                <c:ptCount val="2"/>
                <c:pt idx="0">
                  <c:v>100.05</c:v>
                </c:pt>
                <c:pt idx="1">
                  <c:v>100.05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C17-4C8C-BA26-D8EB5696F53F}"/>
            </c:ext>
          </c:extLst>
        </c:ser>
        <c:ser>
          <c:idx val="1"/>
          <c:order val="4"/>
          <c:tx>
            <c:v>moy</c:v>
          </c:tx>
          <c:spPr>
            <a:ln w="158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strRef>
              <c:f>IHM!$A$33:$A$2149</c:f>
              <c:strCache>
                <c:ptCount val="1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</c:strCache>
            </c:strRef>
          </c:xVal>
          <c:yVal>
            <c:numRef>
              <c:f>IHM!$C$33:$C$2149</c:f>
              <c:numCache>
                <c:formatCode>General</c:formatCode>
                <c:ptCount val="2117"/>
                <c:pt idx="0">
                  <c:v>100.00413022279905</c:v>
                </c:pt>
                <c:pt idx="1">
                  <c:v>100.00682306578727</c:v>
                </c:pt>
                <c:pt idx="2">
                  <c:v>100.00442716801938</c:v>
                </c:pt>
                <c:pt idx="3">
                  <c:v>100.00466088313061</c:v>
                </c:pt>
                <c:pt idx="4">
                  <c:v>100.00349624551073</c:v>
                </c:pt>
                <c:pt idx="5">
                  <c:v>100.0024441197927</c:v>
                </c:pt>
                <c:pt idx="6">
                  <c:v>100.00233011208822</c:v>
                </c:pt>
                <c:pt idx="7">
                  <c:v>100.00194615523928</c:v>
                </c:pt>
                <c:pt idx="8">
                  <c:v>100.00143251260673</c:v>
                </c:pt>
                <c:pt idx="9">
                  <c:v>100.00184625592706</c:v>
                </c:pt>
                <c:pt idx="10">
                  <c:v>100.00167175699471</c:v>
                </c:pt>
                <c:pt idx="11">
                  <c:v>100.00172902739349</c:v>
                </c:pt>
                <c:pt idx="12">
                  <c:v>100.00177324291948</c:v>
                </c:pt>
                <c:pt idx="13">
                  <c:v>100.00243851592457</c:v>
                </c:pt>
                <c:pt idx="14">
                  <c:v>100.00183897068436</c:v>
                </c:pt>
                <c:pt idx="15">
                  <c:v>100.00166491953991</c:v>
                </c:pt>
                <c:pt idx="16">
                  <c:v>100.00219176771566</c:v>
                </c:pt>
                <c:pt idx="17">
                  <c:v>100.00162887982027</c:v>
                </c:pt>
                <c:pt idx="18">
                  <c:v>100.00173204755895</c:v>
                </c:pt>
                <c:pt idx="19">
                  <c:v>100.00176917831214</c:v>
                </c:pt>
                <c:pt idx="20">
                  <c:v>100.00209842713097</c:v>
                </c:pt>
                <c:pt idx="21">
                  <c:v>100.00206672758678</c:v>
                </c:pt>
                <c:pt idx="22">
                  <c:v>100.00251586028251</c:v>
                </c:pt>
                <c:pt idx="23">
                  <c:v>100.00244928434834</c:v>
                </c:pt>
                <c:pt idx="24">
                  <c:v>100.00192895358865</c:v>
                </c:pt>
                <c:pt idx="25">
                  <c:v>100.00139049904962</c:v>
                </c:pt>
                <c:pt idx="26">
                  <c:v>100.00159281692522</c:v>
                </c:pt>
                <c:pt idx="27">
                  <c:v>100.00169169468928</c:v>
                </c:pt>
                <c:pt idx="28">
                  <c:v>100.00156831968785</c:v>
                </c:pt>
                <c:pt idx="29">
                  <c:v>100.00156322869243</c:v>
                </c:pt>
                <c:pt idx="30">
                  <c:v>100.00172582752739</c:v>
                </c:pt>
                <c:pt idx="31">
                  <c:v>100.00173120638044</c:v>
                </c:pt>
                <c:pt idx="32">
                  <c:v>100.00197879747734</c:v>
                </c:pt>
                <c:pt idx="33">
                  <c:v>100.00206518737195</c:v>
                </c:pt>
                <c:pt idx="34">
                  <c:v>100.002126639398</c:v>
                </c:pt>
                <c:pt idx="35">
                  <c:v>100.00201304833794</c:v>
                </c:pt>
                <c:pt idx="36">
                  <c:v>100.00189735702034</c:v>
                </c:pt>
                <c:pt idx="37">
                  <c:v>100.00252356416148</c:v>
                </c:pt>
                <c:pt idx="38">
                  <c:v>100.00231920807512</c:v>
                </c:pt>
                <c:pt idx="39">
                  <c:v>100.00225944518603</c:v>
                </c:pt>
                <c:pt idx="40">
                  <c:v>100.00238342790678</c:v>
                </c:pt>
                <c:pt idx="41">
                  <c:v>100.00236804216523</c:v>
                </c:pt>
                <c:pt idx="42">
                  <c:v>100.00230775802027</c:v>
                </c:pt>
                <c:pt idx="43">
                  <c:v>100.00200956700532</c:v>
                </c:pt>
                <c:pt idx="44">
                  <c:v>100.00186451434493</c:v>
                </c:pt>
                <c:pt idx="45">
                  <c:v>100.00189832678683</c:v>
                </c:pt>
                <c:pt idx="46">
                  <c:v>100.00191697255879</c:v>
                </c:pt>
                <c:pt idx="47">
                  <c:v>100.00205081483159</c:v>
                </c:pt>
                <c:pt idx="48">
                  <c:v>100.00212461105971</c:v>
                </c:pt>
                <c:pt idx="49">
                  <c:v>100.00211106802506</c:v>
                </c:pt>
                <c:pt idx="50">
                  <c:v>100.00237916241802</c:v>
                </c:pt>
                <c:pt idx="51">
                  <c:v>100.00227273517773</c:v>
                </c:pt>
                <c:pt idx="52">
                  <c:v>100.0022274148115</c:v>
                </c:pt>
                <c:pt idx="53">
                  <c:v>100.00205899271062</c:v>
                </c:pt>
                <c:pt idx="54">
                  <c:v>100.00206012456798</c:v>
                </c:pt>
                <c:pt idx="55">
                  <c:v>100.0020073004212</c:v>
                </c:pt>
                <c:pt idx="56">
                  <c:v>100.00198662658563</c:v>
                </c:pt>
                <c:pt idx="57">
                  <c:v>100.00213041595681</c:v>
                </c:pt>
                <c:pt idx="58">
                  <c:v>100.00233969669165</c:v>
                </c:pt>
                <c:pt idx="59">
                  <c:v>100.00241655757506</c:v>
                </c:pt>
                <c:pt idx="60">
                  <c:v>100.0025455405758</c:v>
                </c:pt>
                <c:pt idx="61">
                  <c:v>100.00246217721818</c:v>
                </c:pt>
                <c:pt idx="62">
                  <c:v>100.00237831835791</c:v>
                </c:pt>
                <c:pt idx="63">
                  <c:v>100.00232008259113</c:v>
                </c:pt>
                <c:pt idx="64">
                  <c:v>100.00232059596577</c:v>
                </c:pt>
                <c:pt idx="65">
                  <c:v>100.0022907204865</c:v>
                </c:pt>
                <c:pt idx="66">
                  <c:v>100.00241016936484</c:v>
                </c:pt>
                <c:pt idx="67">
                  <c:v>100.00241586469826</c:v>
                </c:pt>
                <c:pt idx="68">
                  <c:v>100.00231257167349</c:v>
                </c:pt>
                <c:pt idx="69">
                  <c:v>100.00244127959999</c:v>
                </c:pt>
                <c:pt idx="70">
                  <c:v>100.00241479928872</c:v>
                </c:pt>
                <c:pt idx="71">
                  <c:v>100.00243213351636</c:v>
                </c:pt>
                <c:pt idx="72">
                  <c:v>100.00241930042209</c:v>
                </c:pt>
                <c:pt idx="73">
                  <c:v>100.00244298368753</c:v>
                </c:pt>
                <c:pt idx="74">
                  <c:v>100.00247174060738</c:v>
                </c:pt>
                <c:pt idx="75">
                  <c:v>100.00252503488615</c:v>
                </c:pt>
                <c:pt idx="76">
                  <c:v>100.0025400681324</c:v>
                </c:pt>
                <c:pt idx="77">
                  <c:v>100.00256347887829</c:v>
                </c:pt>
                <c:pt idx="78">
                  <c:v>100.00267142300484</c:v>
                </c:pt>
                <c:pt idx="79">
                  <c:v>100.0025777833324</c:v>
                </c:pt>
                <c:pt idx="80">
                  <c:v>100.00265070311931</c:v>
                </c:pt>
                <c:pt idx="81">
                  <c:v>100.00264530510326</c:v>
                </c:pt>
                <c:pt idx="82">
                  <c:v>100.00251179644332</c:v>
                </c:pt>
                <c:pt idx="83">
                  <c:v>100.00238709820812</c:v>
                </c:pt>
                <c:pt idx="84">
                  <c:v>100.00232411493106</c:v>
                </c:pt>
                <c:pt idx="85">
                  <c:v>100.00222855108396</c:v>
                </c:pt>
                <c:pt idx="86">
                  <c:v>100.00214742658818</c:v>
                </c:pt>
                <c:pt idx="87">
                  <c:v>100.00211442957267</c:v>
                </c:pt>
                <c:pt idx="88">
                  <c:v>100.00208915667483</c:v>
                </c:pt>
                <c:pt idx="89">
                  <c:v>100.00211893590469</c:v>
                </c:pt>
                <c:pt idx="90">
                  <c:v>100.00222074180915</c:v>
                </c:pt>
                <c:pt idx="91">
                  <c:v>100.00236424310908</c:v>
                </c:pt>
                <c:pt idx="92">
                  <c:v>100.0024970829632</c:v>
                </c:pt>
                <c:pt idx="93">
                  <c:v>100.00245755196926</c:v>
                </c:pt>
                <c:pt idx="94">
                  <c:v>100.00243701350578</c:v>
                </c:pt>
                <c:pt idx="95">
                  <c:v>100.00254628946777</c:v>
                </c:pt>
                <c:pt idx="96">
                  <c:v>100.00243482688531</c:v>
                </c:pt>
                <c:pt idx="97">
                  <c:v>100.00243729396469</c:v>
                </c:pt>
                <c:pt idx="98">
                  <c:v>100.00246264834712</c:v>
                </c:pt>
                <c:pt idx="99">
                  <c:v>100.00243519519894</c:v>
                </c:pt>
                <c:pt idx="100">
                  <c:v>100.00241953992678</c:v>
                </c:pt>
                <c:pt idx="101">
                  <c:v>100.00237071875515</c:v>
                </c:pt>
                <c:pt idx="102">
                  <c:v>100.00237030202625</c:v>
                </c:pt>
                <c:pt idx="103">
                  <c:v>100.00245179548776</c:v>
                </c:pt>
                <c:pt idx="104">
                  <c:v>100.00248629263152</c:v>
                </c:pt>
                <c:pt idx="105">
                  <c:v>100.00240423384319</c:v>
                </c:pt>
                <c:pt idx="106">
                  <c:v>100.00246497937736</c:v>
                </c:pt>
                <c:pt idx="107">
                  <c:v>100.00246944667236</c:v>
                </c:pt>
                <c:pt idx="108">
                  <c:v>100.00243895897694</c:v>
                </c:pt>
                <c:pt idx="109">
                  <c:v>100.00246335845519</c:v>
                </c:pt>
                <c:pt idx="110">
                  <c:v>100.00248442038854</c:v>
                </c:pt>
                <c:pt idx="111">
                  <c:v>100.00240974425296</c:v>
                </c:pt>
                <c:pt idx="112">
                  <c:v>100.00243907619331</c:v>
                </c:pt>
                <c:pt idx="113">
                  <c:v>100.00231058620814</c:v>
                </c:pt>
                <c:pt idx="114">
                  <c:v>100.00234392882227</c:v>
                </c:pt>
                <c:pt idx="115">
                  <c:v>100.00231916231368</c:v>
                </c:pt>
                <c:pt idx="116">
                  <c:v>100.00233995759669</c:v>
                </c:pt>
                <c:pt idx="117">
                  <c:v>100.00233481804482</c:v>
                </c:pt>
                <c:pt idx="118">
                  <c:v>100.00225650975474</c:v>
                </c:pt>
                <c:pt idx="119">
                  <c:v>100.00226328031346</c:v>
                </c:pt>
                <c:pt idx="120">
                  <c:v>100.00231030055127</c:v>
                </c:pt>
                <c:pt idx="121">
                  <c:v>100.00227399102998</c:v>
                </c:pt>
                <c:pt idx="122">
                  <c:v>100.00229947299908</c:v>
                </c:pt>
                <c:pt idx="123">
                  <c:v>100.00235057784924</c:v>
                </c:pt>
                <c:pt idx="124">
                  <c:v>100.00232219267077</c:v>
                </c:pt>
                <c:pt idx="125">
                  <c:v>100.00229838068121</c:v>
                </c:pt>
                <c:pt idx="126">
                  <c:v>100.00230836263361</c:v>
                </c:pt>
                <c:pt idx="127">
                  <c:v>100.00228271208915</c:v>
                </c:pt>
                <c:pt idx="128">
                  <c:v>100.00211760951699</c:v>
                </c:pt>
                <c:pt idx="129">
                  <c:v>100.00206651787475</c:v>
                </c:pt>
                <c:pt idx="130">
                  <c:v>100.00196504272577</c:v>
                </c:pt>
                <c:pt idx="131">
                  <c:v>100.00193211777302</c:v>
                </c:pt>
                <c:pt idx="132">
                  <c:v>100.00190357859299</c:v>
                </c:pt>
                <c:pt idx="133">
                  <c:v>100.00193220523875</c:v>
                </c:pt>
                <c:pt idx="134">
                  <c:v>100.00191676624172</c:v>
                </c:pt>
                <c:pt idx="135">
                  <c:v>100.00192517365822</c:v>
                </c:pt>
                <c:pt idx="136">
                  <c:v>100.00200189082254</c:v>
                </c:pt>
                <c:pt idx="137">
                  <c:v>100.00203006570335</c:v>
                </c:pt>
                <c:pt idx="138">
                  <c:v>100.00205534247723</c:v>
                </c:pt>
                <c:pt idx="139">
                  <c:v>100.00206813615445</c:v>
                </c:pt>
                <c:pt idx="140">
                  <c:v>100.00203733241543</c:v>
                </c:pt>
                <c:pt idx="141">
                  <c:v>100.00213498626003</c:v>
                </c:pt>
                <c:pt idx="142">
                  <c:v>100.0021505041931</c:v>
                </c:pt>
                <c:pt idx="143">
                  <c:v>100.00218082147201</c:v>
                </c:pt>
                <c:pt idx="144">
                  <c:v>100.00222571600524</c:v>
                </c:pt>
                <c:pt idx="145">
                  <c:v>100.00222952342398</c:v>
                </c:pt>
                <c:pt idx="146">
                  <c:v>100.00220646236096</c:v>
                </c:pt>
                <c:pt idx="147">
                  <c:v>100.00227736725128</c:v>
                </c:pt>
                <c:pt idx="148">
                  <c:v>100.00226089936366</c:v>
                </c:pt>
                <c:pt idx="149">
                  <c:v>100.002333972412</c:v>
                </c:pt>
                <c:pt idx="150">
                  <c:v>100.0024134310859</c:v>
                </c:pt>
                <c:pt idx="151">
                  <c:v>100.00239938428543</c:v>
                </c:pt>
                <c:pt idx="152">
                  <c:v>100.00231136666915</c:v>
                </c:pt>
                <c:pt idx="153">
                  <c:v>100.00227469701402</c:v>
                </c:pt>
                <c:pt idx="154">
                  <c:v>100.00224756946065</c:v>
                </c:pt>
                <c:pt idx="155">
                  <c:v>100.00225754688522</c:v>
                </c:pt>
                <c:pt idx="156">
                  <c:v>100.00216980899404</c:v>
                </c:pt>
                <c:pt idx="157">
                  <c:v>100.00215075478958</c:v>
                </c:pt>
                <c:pt idx="158">
                  <c:v>100.00217631710099</c:v>
                </c:pt>
                <c:pt idx="159">
                  <c:v>100.00214245882977</c:v>
                </c:pt>
                <c:pt idx="160">
                  <c:v>100.00212602231893</c:v>
                </c:pt>
                <c:pt idx="161">
                  <c:v>100.00216589832399</c:v>
                </c:pt>
                <c:pt idx="162">
                  <c:v>100.00209571283138</c:v>
                </c:pt>
                <c:pt idx="163">
                  <c:v>100.00220295816945</c:v>
                </c:pt>
                <c:pt idx="164">
                  <c:v>100.00218796448942</c:v>
                </c:pt>
                <c:pt idx="165">
                  <c:v>100.00221599459623</c:v>
                </c:pt>
                <c:pt idx="166">
                  <c:v>100.00223478655367</c:v>
                </c:pt>
                <c:pt idx="167">
                  <c:v>100.0022186403987</c:v>
                </c:pt>
                <c:pt idx="168">
                  <c:v>100.00219750079303</c:v>
                </c:pt>
                <c:pt idx="169">
                  <c:v>100.0021827502386</c:v>
                </c:pt>
                <c:pt idx="170">
                  <c:v>100.00212709980912</c:v>
                </c:pt>
                <c:pt idx="171">
                  <c:v>100.00215889187616</c:v>
                </c:pt>
                <c:pt idx="172">
                  <c:v>100.00224350419819</c:v>
                </c:pt>
                <c:pt idx="173">
                  <c:v>100.00226602638728</c:v>
                </c:pt>
                <c:pt idx="174">
                  <c:v>100.00234575614773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C17-4C8C-BA26-D8EB5696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976960"/>
        <c:axId val="396977288"/>
        <c:extLst/>
      </c:scatterChart>
      <c:valAx>
        <c:axId val="396976960"/>
        <c:scaling>
          <c:orientation val="minMax"/>
          <c:min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96977288"/>
        <c:crosses val="autoZero"/>
        <c:crossBetween val="midCat"/>
      </c:valAx>
      <c:valAx>
        <c:axId val="396977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76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82175243055922E-2"/>
          <c:y val="7.3516833875398299E-2"/>
          <c:w val="0.82481304192290006"/>
          <c:h val="0.71212432975465689"/>
        </c:manualLayout>
      </c:layout>
      <c:scatterChart>
        <c:scatterStyle val="smoothMarker"/>
        <c:varyColors val="0"/>
        <c:ser>
          <c:idx val="0"/>
          <c:order val="0"/>
          <c:tx>
            <c:v>CP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IHM!$A$34:$A$2149</c:f>
              <c:strCache>
                <c:ptCount val="17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</c:strCache>
            </c:strRef>
          </c:xVal>
          <c:yVal>
            <c:numRef>
              <c:f>IHM!$F$34:$F$2149</c:f>
              <c:numCache>
                <c:formatCode>0.00</c:formatCode>
                <c:ptCount val="2116"/>
                <c:pt idx="0">
                  <c:v>4.3764575473985055</c:v>
                </c:pt>
                <c:pt idx="1">
                  <c:v>3.369074624929866</c:v>
                </c:pt>
                <c:pt idx="2">
                  <c:v>4.0989017039563906</c:v>
                </c:pt>
                <c:pt idx="3">
                  <c:v>3.8054167434905493</c:v>
                </c:pt>
                <c:pt idx="4">
                  <c:v>3.5543647467571811</c:v>
                </c:pt>
                <c:pt idx="5">
                  <c:v>3.8839802399291119</c:v>
                </c:pt>
                <c:pt idx="6">
                  <c:v>4.0467092440806871</c:v>
                </c:pt>
                <c:pt idx="7">
                  <c:v>4.0167324422745931</c:v>
                </c:pt>
                <c:pt idx="8">
                  <c:v>4.0404032826045109</c:v>
                </c:pt>
                <c:pt idx="9">
                  <c:v>4.2131334924381996</c:v>
                </c:pt>
                <c:pt idx="10">
                  <c:v>4.4126718396487501</c:v>
                </c:pt>
                <c:pt idx="11">
                  <c:v>4.6044132273665266</c:v>
                </c:pt>
                <c:pt idx="12">
                  <c:v>3.8970281729554936</c:v>
                </c:pt>
                <c:pt idx="13">
                  <c:v>3.5233607731252778</c:v>
                </c:pt>
                <c:pt idx="14">
                  <c:v>3.6054259623749734</c:v>
                </c:pt>
                <c:pt idx="15">
                  <c:v>3.3499827956979309</c:v>
                </c:pt>
                <c:pt idx="16">
                  <c:v>3.0949607217855832</c:v>
                </c:pt>
                <c:pt idx="17">
                  <c:v>3.1729955289725016</c:v>
                </c:pt>
                <c:pt idx="18">
                  <c:v>3.2582248794053221</c:v>
                </c:pt>
                <c:pt idx="19">
                  <c:v>3.1995664015066607</c:v>
                </c:pt>
                <c:pt idx="20">
                  <c:v>3.2771784810869353</c:v>
                </c:pt>
                <c:pt idx="21">
                  <c:v>3.0775660295498586</c:v>
                </c:pt>
                <c:pt idx="22">
                  <c:v>3.1407841625828055</c:v>
                </c:pt>
                <c:pt idx="23">
                  <c:v>2.8686825615364651</c:v>
                </c:pt>
                <c:pt idx="24">
                  <c:v>2.6371226238670964</c:v>
                </c:pt>
                <c:pt idx="25">
                  <c:v>2.6514693141994856</c:v>
                </c:pt>
                <c:pt idx="26">
                  <c:v>2.6923100124797887</c:v>
                </c:pt>
                <c:pt idx="27">
                  <c:v>2.7254841969165939</c:v>
                </c:pt>
                <c:pt idx="28">
                  <c:v>2.7736967340878649</c:v>
                </c:pt>
                <c:pt idx="29">
                  <c:v>2.7885628649957703</c:v>
                </c:pt>
                <c:pt idx="30">
                  <c:v>2.8346199786554003</c:v>
                </c:pt>
                <c:pt idx="31">
                  <c:v>2.7967480414527541</c:v>
                </c:pt>
                <c:pt idx="32">
                  <c:v>2.8297048833803062</c:v>
                </c:pt>
                <c:pt idx="33">
                  <c:v>2.8666383024834077</c:v>
                </c:pt>
                <c:pt idx="34">
                  <c:v>2.8881334720394487</c:v>
                </c:pt>
                <c:pt idx="35">
                  <c:v>2.9069540976865418</c:v>
                </c:pt>
                <c:pt idx="36">
                  <c:v>2.4340798451894772</c:v>
                </c:pt>
                <c:pt idx="37">
                  <c:v>2.4238932927341068</c:v>
                </c:pt>
                <c:pt idx="38">
                  <c:v>2.4517806950164052</c:v>
                </c:pt>
                <c:pt idx="39">
                  <c:v>2.4658282567613234</c:v>
                </c:pt>
                <c:pt idx="40">
                  <c:v>2.4961824439302478</c:v>
                </c:pt>
                <c:pt idx="41">
                  <c:v>2.5219164721292668</c:v>
                </c:pt>
                <c:pt idx="42">
                  <c:v>2.4422284957817726</c:v>
                </c:pt>
                <c:pt idx="43">
                  <c:v>2.4451610204111796</c:v>
                </c:pt>
                <c:pt idx="44">
                  <c:v>2.471360728018523</c:v>
                </c:pt>
                <c:pt idx="45">
                  <c:v>2.4982107007159087</c:v>
                </c:pt>
                <c:pt idx="46">
                  <c:v>2.5006593265636825</c:v>
                </c:pt>
                <c:pt idx="47">
                  <c:v>2.519405522684194</c:v>
                </c:pt>
                <c:pt idx="48">
                  <c:v>2.5452418221877835</c:v>
                </c:pt>
                <c:pt idx="49">
                  <c:v>2.4657822719244962</c:v>
                </c:pt>
                <c:pt idx="50">
                  <c:v>2.4741040928660381</c:v>
                </c:pt>
                <c:pt idx="51">
                  <c:v>2.4951926640355597</c:v>
                </c:pt>
                <c:pt idx="52">
                  <c:v>2.4761203194428902</c:v>
                </c:pt>
                <c:pt idx="53">
                  <c:v>2.499368805380179</c:v>
                </c:pt>
                <c:pt idx="54">
                  <c:v>2.5179029439102005</c:v>
                </c:pt>
                <c:pt idx="55">
                  <c:v>2.5399709742554908</c:v>
                </c:pt>
                <c:pt idx="56">
                  <c:v>2.5269813215881771</c:v>
                </c:pt>
                <c:pt idx="57">
                  <c:v>2.4753365018144895</c:v>
                </c:pt>
                <c:pt idx="58">
                  <c:v>2.4867149856953001</c:v>
                </c:pt>
                <c:pt idx="59">
                  <c:v>2.4793806016957536</c:v>
                </c:pt>
                <c:pt idx="60">
                  <c:v>2.4879266496847241</c:v>
                </c:pt>
                <c:pt idx="61">
                  <c:v>2.4957465733170947</c:v>
                </c:pt>
                <c:pt idx="62">
                  <c:v>2.5095950807549547</c:v>
                </c:pt>
                <c:pt idx="63">
                  <c:v>2.5294335867432123</c:v>
                </c:pt>
                <c:pt idx="64">
                  <c:v>2.5473636344050492</c:v>
                </c:pt>
                <c:pt idx="65">
                  <c:v>2.5382672181781545</c:v>
                </c:pt>
                <c:pt idx="66">
                  <c:v>2.5573578170903062</c:v>
                </c:pt>
                <c:pt idx="67">
                  <c:v>2.5540050371985799</c:v>
                </c:pt>
                <c:pt idx="68">
                  <c:v>2.5378927447490853</c:v>
                </c:pt>
                <c:pt idx="69">
                  <c:v>2.554721609203273</c:v>
                </c:pt>
                <c:pt idx="70">
                  <c:v>2.5722419048549896</c:v>
                </c:pt>
                <c:pt idx="71">
                  <c:v>2.5899169273381286</c:v>
                </c:pt>
                <c:pt idx="72">
                  <c:v>2.6065164063427595</c:v>
                </c:pt>
                <c:pt idx="73">
                  <c:v>2.6222931272074121</c:v>
                </c:pt>
                <c:pt idx="74">
                  <c:v>2.6328319383473446</c:v>
                </c:pt>
                <c:pt idx="75">
                  <c:v>2.6497430913656181</c:v>
                </c:pt>
                <c:pt idx="76">
                  <c:v>2.6656599345864578</c:v>
                </c:pt>
                <c:pt idx="77">
                  <c:v>2.6514772377652531</c:v>
                </c:pt>
                <c:pt idx="78">
                  <c:v>2.64474772399068</c:v>
                </c:pt>
                <c:pt idx="79">
                  <c:v>2.6469384019677853</c:v>
                </c:pt>
                <c:pt idx="80">
                  <c:v>2.6633491329312409</c:v>
                </c:pt>
                <c:pt idx="81">
                  <c:v>2.6299192403140323</c:v>
                </c:pt>
                <c:pt idx="82">
                  <c:v>2.6034025284435445</c:v>
                </c:pt>
                <c:pt idx="83">
                  <c:v>2.6082027970599184</c:v>
                </c:pt>
                <c:pt idx="84">
                  <c:v>2.5985162355268598</c:v>
                </c:pt>
                <c:pt idx="85">
                  <c:v>2.5955459221595842</c:v>
                </c:pt>
                <c:pt idx="86">
                  <c:v>2.6075296208516296</c:v>
                </c:pt>
                <c:pt idx="87">
                  <c:v>2.6206290885001113</c:v>
                </c:pt>
                <c:pt idx="88">
                  <c:v>2.6328511126338561</c:v>
                </c:pt>
                <c:pt idx="89">
                  <c:v>2.6166448460260847</c:v>
                </c:pt>
                <c:pt idx="90">
                  <c:v>2.5711419790264918</c:v>
                </c:pt>
                <c:pt idx="91">
                  <c:v>2.5356540415751465</c:v>
                </c:pt>
                <c:pt idx="92">
                  <c:v>2.5450276320135456</c:v>
                </c:pt>
                <c:pt idx="93">
                  <c:v>2.5574665400007142</c:v>
                </c:pt>
                <c:pt idx="94">
                  <c:v>2.5366672110364297</c:v>
                </c:pt>
                <c:pt idx="95">
                  <c:v>2.5147588372792842</c:v>
                </c:pt>
                <c:pt idx="96">
                  <c:v>2.5278052654196692</c:v>
                </c:pt>
                <c:pt idx="97">
                  <c:v>2.5389248638034583</c:v>
                </c:pt>
                <c:pt idx="98">
                  <c:v>2.5495943241398824</c:v>
                </c:pt>
                <c:pt idx="99">
                  <c:v>2.5616893587569267</c:v>
                </c:pt>
                <c:pt idx="100">
                  <c:v>2.5670311987538366</c:v>
                </c:pt>
                <c:pt idx="101">
                  <c:v>2.5797074203777277</c:v>
                </c:pt>
                <c:pt idx="102">
                  <c:v>2.5709318968888777</c:v>
                </c:pt>
                <c:pt idx="103">
                  <c:v>2.5795128363812356</c:v>
                </c:pt>
                <c:pt idx="104">
                  <c:v>2.5697996913927854</c:v>
                </c:pt>
                <c:pt idx="105">
                  <c:v>2.5698604042506128</c:v>
                </c:pt>
                <c:pt idx="106">
                  <c:v>2.5818871567351742</c:v>
                </c:pt>
                <c:pt idx="107">
                  <c:v>2.5907469607378291</c:v>
                </c:pt>
                <c:pt idx="108">
                  <c:v>2.6006377227610464</c:v>
                </c:pt>
                <c:pt idx="109">
                  <c:v>2.6109609996090986</c:v>
                </c:pt>
                <c:pt idx="110">
                  <c:v>2.6027505949721075</c:v>
                </c:pt>
                <c:pt idx="111">
                  <c:v>2.6113266862620521</c:v>
                </c:pt>
                <c:pt idx="112">
                  <c:v>2.5638810473689939</c:v>
                </c:pt>
                <c:pt idx="113">
                  <c:v>2.5712795461140665</c:v>
                </c:pt>
                <c:pt idx="114">
                  <c:v>2.5803293278302442</c:v>
                </c:pt>
                <c:pt idx="115">
                  <c:v>2.5899402314081952</c:v>
                </c:pt>
                <c:pt idx="116">
                  <c:v>2.600981082468615</c:v>
                </c:pt>
                <c:pt idx="117">
                  <c:v>2.5889733768785379</c:v>
                </c:pt>
                <c:pt idx="118">
                  <c:v>2.5997464629751792</c:v>
                </c:pt>
                <c:pt idx="119">
                  <c:v>2.6021210124009762</c:v>
                </c:pt>
                <c:pt idx="120">
                  <c:v>2.6077910512513376</c:v>
                </c:pt>
                <c:pt idx="121">
                  <c:v>2.6159674729217541</c:v>
                </c:pt>
                <c:pt idx="122">
                  <c:v>2.6161659571096822</c:v>
                </c:pt>
                <c:pt idx="123">
                  <c:v>2.6234996372280421</c:v>
                </c:pt>
                <c:pt idx="124">
                  <c:v>2.6317099356229172</c:v>
                </c:pt>
                <c:pt idx="125">
                  <c:v>2.6417957482182399</c:v>
                </c:pt>
                <c:pt idx="126">
                  <c:v>2.649434577840085</c:v>
                </c:pt>
                <c:pt idx="127">
                  <c:v>2.5481841640012068</c:v>
                </c:pt>
                <c:pt idx="128">
                  <c:v>2.5479542094726555</c:v>
                </c:pt>
                <c:pt idx="129">
                  <c:v>2.5181221537539717</c:v>
                </c:pt>
                <c:pt idx="130">
                  <c:v>2.5236386810267031</c:v>
                </c:pt>
                <c:pt idx="131">
                  <c:v>2.5300886364012158</c:v>
                </c:pt>
                <c:pt idx="132">
                  <c:v>2.5364226612109801</c:v>
                </c:pt>
                <c:pt idx="133">
                  <c:v>2.5449849175748191</c:v>
                </c:pt>
                <c:pt idx="134">
                  <c:v>2.5541751009672486</c:v>
                </c:pt>
                <c:pt idx="135">
                  <c:v>2.5395086377657008</c:v>
                </c:pt>
                <c:pt idx="136">
                  <c:v>2.5455691210872269</c:v>
                </c:pt>
                <c:pt idx="137">
                  <c:v>2.5521810203714228</c:v>
                </c:pt>
                <c:pt idx="138">
                  <c:v>2.5607184895127562</c:v>
                </c:pt>
                <c:pt idx="139">
                  <c:v>2.5658354622372403</c:v>
                </c:pt>
                <c:pt idx="140">
                  <c:v>2.5343490980963277</c:v>
                </c:pt>
                <c:pt idx="141">
                  <c:v>2.5423011697473292</c:v>
                </c:pt>
                <c:pt idx="142">
                  <c:v>2.5472903012551056</c:v>
                </c:pt>
                <c:pt idx="143">
                  <c:v>2.5474402092576458</c:v>
                </c:pt>
                <c:pt idx="144">
                  <c:v>2.55620655025086</c:v>
                </c:pt>
                <c:pt idx="145">
                  <c:v>2.5626344766331939</c:v>
                </c:pt>
                <c:pt idx="146">
                  <c:v>2.5489221500779342</c:v>
                </c:pt>
                <c:pt idx="147">
                  <c:v>2.5563613217541965</c:v>
                </c:pt>
                <c:pt idx="148">
                  <c:v>2.5409944898942012</c:v>
                </c:pt>
                <c:pt idx="149">
                  <c:v>2.5215360846808741</c:v>
                </c:pt>
                <c:pt idx="150">
                  <c:v>2.5290535275261874</c:v>
                </c:pt>
                <c:pt idx="151">
                  <c:v>2.5032602455096824</c:v>
                </c:pt>
                <c:pt idx="152">
                  <c:v>2.5055972135894162</c:v>
                </c:pt>
                <c:pt idx="153">
                  <c:v>2.5105170440082749</c:v>
                </c:pt>
                <c:pt idx="154">
                  <c:v>2.5182083808475775</c:v>
                </c:pt>
                <c:pt idx="155">
                  <c:v>2.4919565114898554</c:v>
                </c:pt>
                <c:pt idx="156">
                  <c:v>2.4983191266494411</c:v>
                </c:pt>
                <c:pt idx="157">
                  <c:v>2.5033240240846952</c:v>
                </c:pt>
                <c:pt idx="158">
                  <c:v>2.5060211388045133</c:v>
                </c:pt>
                <c:pt idx="159">
                  <c:v>2.5126464628167873</c:v>
                </c:pt>
                <c:pt idx="160">
                  <c:v>2.513094455045918</c:v>
                </c:pt>
                <c:pt idx="161">
                  <c:v>2.4980477824149419</c:v>
                </c:pt>
                <c:pt idx="162">
                  <c:v>2.4539779806398796</c:v>
                </c:pt>
                <c:pt idx="163">
                  <c:v>2.460498820820503</c:v>
                </c:pt>
                <c:pt idx="164">
                  <c:v>2.4644674270545486</c:v>
                </c:pt>
                <c:pt idx="165">
                  <c:v>2.4703223999451578</c:v>
                </c:pt>
                <c:pt idx="166">
                  <c:v>2.4765536224716058</c:v>
                </c:pt>
                <c:pt idx="167">
                  <c:v>2.481876543286992</c:v>
                </c:pt>
                <c:pt idx="168">
                  <c:v>2.4882258171005107</c:v>
                </c:pt>
                <c:pt idx="169">
                  <c:v>2.4808916464415671</c:v>
                </c:pt>
                <c:pt idx="170">
                  <c:v>2.4833712550834641</c:v>
                </c:pt>
                <c:pt idx="171">
                  <c:v>2.4568767498970505</c:v>
                </c:pt>
                <c:pt idx="172">
                  <c:v>2.4616352420983358</c:v>
                </c:pt>
                <c:pt idx="173">
                  <c:v>2.4391516064622345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CA-41A0-9027-2CD98B012D33}"/>
            </c:ext>
          </c:extLst>
        </c:ser>
        <c:ser>
          <c:idx val="1"/>
          <c:order val="1"/>
          <c:tx>
            <c:v>Cpk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IHM!$A$34:$A$2149</c:f>
              <c:strCache>
                <c:ptCount val="17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</c:strCache>
            </c:strRef>
          </c:xVal>
          <c:yVal>
            <c:numRef>
              <c:f>IHM!$G$34:$G$2149</c:f>
              <c:numCache>
                <c:formatCode>0.00</c:formatCode>
                <c:ptCount val="2116"/>
                <c:pt idx="0">
                  <c:v>3.7792403921763049</c:v>
                </c:pt>
                <c:pt idx="1">
                  <c:v>3.0707654362422403</c:v>
                </c:pt>
                <c:pt idx="2">
                  <c:v>3.7168116678362564</c:v>
                </c:pt>
                <c:pt idx="3">
                  <c:v>3.5393233193726767</c:v>
                </c:pt>
                <c:pt idx="4">
                  <c:v>3.3806188821967567</c:v>
                </c:pt>
                <c:pt idx="5">
                  <c:v>3.7029780537800328</c:v>
                </c:pt>
                <c:pt idx="6">
                  <c:v>3.8891987561363712</c:v>
                </c:pt>
                <c:pt idx="7">
                  <c:v>3.9016520450464904</c:v>
                </c:pt>
                <c:pt idx="8">
                  <c:v>3.891210912439826</c:v>
                </c:pt>
                <c:pt idx="9">
                  <c:v>4.0722667847255432</c:v>
                </c:pt>
                <c:pt idx="10">
                  <c:v>4.2600792298636367</c:v>
                </c:pt>
                <c:pt idx="11">
                  <c:v>4.4411183642904248</c:v>
                </c:pt>
                <c:pt idx="12">
                  <c:v>3.7069688677907351</c:v>
                </c:pt>
                <c:pt idx="13">
                  <c:v>3.3937736296811956</c:v>
                </c:pt>
                <c:pt idx="14">
                  <c:v>3.485371079686157</c:v>
                </c:pt>
                <c:pt idx="15">
                  <c:v>3.2031351129055139</c:v>
                </c:pt>
                <c:pt idx="16">
                  <c:v>2.9941343405004517</c:v>
                </c:pt>
                <c:pt idx="17">
                  <c:v>3.063079945762444</c:v>
                </c:pt>
                <c:pt idx="18">
                  <c:v>3.1429372635506154</c:v>
                </c:pt>
                <c:pt idx="19">
                  <c:v>3.0652852626211455</c:v>
                </c:pt>
                <c:pt idx="20">
                  <c:v>3.1417177776136844</c:v>
                </c:pt>
                <c:pt idx="21">
                  <c:v>2.9227115067386507</c:v>
                </c:pt>
                <c:pt idx="22">
                  <c:v>2.9869306927639592</c:v>
                </c:pt>
                <c:pt idx="23">
                  <c:v>2.7580114511012335</c:v>
                </c:pt>
                <c:pt idx="24">
                  <c:v>2.5637842938227164</c:v>
                </c:pt>
                <c:pt idx="25">
                  <c:v>2.5670032101920559</c:v>
                </c:pt>
                <c:pt idx="26">
                  <c:v>2.6012186814793723</c:v>
                </c:pt>
                <c:pt idx="27">
                  <c:v>2.639995586417708</c:v>
                </c:pt>
                <c:pt idx="28">
                  <c:v>2.6869782877111845</c:v>
                </c:pt>
                <c:pt idx="29">
                  <c:v>2.6923112939101648</c:v>
                </c:pt>
                <c:pt idx="30">
                  <c:v>2.7364737347919132</c:v>
                </c:pt>
                <c:pt idx="31">
                  <c:v>2.6860640820693766</c:v>
                </c:pt>
                <c:pt idx="32">
                  <c:v>2.7128274675500066</c:v>
                </c:pt>
                <c:pt idx="33">
                  <c:v>2.7447121834058623</c:v>
                </c:pt>
                <c:pt idx="34">
                  <c:v>2.7718544263264966</c:v>
                </c:pt>
                <c:pt idx="35">
                  <c:v>2.7966435023855021</c:v>
                </c:pt>
                <c:pt idx="36">
                  <c:v>2.3112287119195254</c:v>
                </c:pt>
                <c:pt idx="37">
                  <c:v>2.3114630347792628</c:v>
                </c:pt>
                <c:pt idx="38">
                  <c:v>2.3409874132454158</c:v>
                </c:pt>
                <c:pt idx="39">
                  <c:v>2.3482857791515594</c:v>
                </c:pt>
                <c:pt idx="40">
                  <c:v>2.377961138343561</c:v>
                </c:pt>
                <c:pt idx="41">
                  <c:v>2.4055170128293515</c:v>
                </c:pt>
                <c:pt idx="42">
                  <c:v>2.3440720596904252</c:v>
                </c:pt>
                <c:pt idx="43">
                  <c:v>2.3539802644467427</c:v>
                </c:pt>
                <c:pt idx="44">
                  <c:v>2.3775317226202057</c:v>
                </c:pt>
                <c:pt idx="45">
                  <c:v>2.4024306735290124</c:v>
                </c:pt>
                <c:pt idx="46">
                  <c:v>2.3980915418502033</c:v>
                </c:pt>
                <c:pt idx="47">
                  <c:v>2.4123503859362363</c:v>
                </c:pt>
                <c:pt idx="48">
                  <c:v>2.4377782496505231</c:v>
                </c:pt>
                <c:pt idx="49">
                  <c:v>2.3484523416766678</c:v>
                </c:pt>
                <c:pt idx="50">
                  <c:v>2.3616444247617663</c:v>
                </c:pt>
                <c:pt idx="51">
                  <c:v>2.3840360820871624</c:v>
                </c:pt>
                <c:pt idx="52">
                  <c:v>2.3741540456760717</c:v>
                </c:pt>
                <c:pt idx="53">
                  <c:v>2.3963885837722594</c:v>
                </c:pt>
                <c:pt idx="54">
                  <c:v>2.4168191911132615</c:v>
                </c:pt>
                <c:pt idx="55">
                  <c:v>2.4390514969716102</c:v>
                </c:pt>
                <c:pt idx="56">
                  <c:v>2.4193108949865647</c:v>
                </c:pt>
                <c:pt idx="57">
                  <c:v>2.3595057693341981</c:v>
                </c:pt>
                <c:pt idx="58">
                  <c:v>2.3665291869813445</c:v>
                </c:pt>
                <c:pt idx="59">
                  <c:v>2.3531533232066226</c:v>
                </c:pt>
                <c:pt idx="60">
                  <c:v>2.3654123233377127</c:v>
                </c:pt>
                <c:pt idx="61">
                  <c:v>2.377032975476733</c:v>
                </c:pt>
                <c:pt idx="62">
                  <c:v>2.3931457236022458</c:v>
                </c:pt>
                <c:pt idx="63">
                  <c:v>2.4120377192016083</c:v>
                </c:pt>
                <c:pt idx="64">
                  <c:v>2.4306576731271456</c:v>
                </c:pt>
                <c:pt idx="65">
                  <c:v>2.4159141403977289</c:v>
                </c:pt>
                <c:pt idx="66">
                  <c:v>2.4337932076675317</c:v>
                </c:pt>
                <c:pt idx="67">
                  <c:v>2.4358786431392887</c:v>
                </c:pt>
                <c:pt idx="68">
                  <c:v>2.4139786290545961</c:v>
                </c:pt>
                <c:pt idx="69">
                  <c:v>2.431338810707881</c:v>
                </c:pt>
                <c:pt idx="70">
                  <c:v>2.4471211898750629</c:v>
                </c:pt>
                <c:pt idx="71">
                  <c:v>2.4646011850283527</c:v>
                </c:pt>
                <c:pt idx="72">
                  <c:v>2.4791628651032624</c:v>
                </c:pt>
                <c:pt idx="73">
                  <c:v>2.4926605590681628</c:v>
                </c:pt>
                <c:pt idx="74">
                  <c:v>2.4998720884735222</c:v>
                </c:pt>
                <c:pt idx="75">
                  <c:v>2.5151325316568816</c:v>
                </c:pt>
                <c:pt idx="76">
                  <c:v>2.5289926758063017</c:v>
                </c:pt>
                <c:pt idx="77">
                  <c:v>2.5098128919696649</c:v>
                </c:pt>
                <c:pt idx="78">
                  <c:v>2.5083959919646288</c:v>
                </c:pt>
                <c:pt idx="79">
                  <c:v>2.506613444393174</c:v>
                </c:pt>
                <c:pt idx="80">
                  <c:v>2.522441711869241</c:v>
                </c:pt>
                <c:pt idx="81">
                  <c:v>2.497802804433495</c:v>
                </c:pt>
                <c:pt idx="82">
                  <c:v>2.4791109782303997</c:v>
                </c:pt>
                <c:pt idx="83">
                  <c:v>2.486967535782509</c:v>
                </c:pt>
                <c:pt idx="84">
                  <c:v>2.4826977120594598</c:v>
                </c:pt>
                <c:pt idx="85">
                  <c:v>2.4840710356777893</c:v>
                </c:pt>
                <c:pt idx="86">
                  <c:v>2.4972608660127178</c:v>
                </c:pt>
                <c:pt idx="87">
                  <c:v>2.5111309934503594</c:v>
                </c:pt>
                <c:pt idx="88">
                  <c:v>2.52127425754859</c:v>
                </c:pt>
                <c:pt idx="89">
                  <c:v>2.5004269938405295</c:v>
                </c:pt>
                <c:pt idx="90">
                  <c:v>2.4495658848986395</c:v>
                </c:pt>
                <c:pt idx="91">
                  <c:v>2.409019271419282</c:v>
                </c:pt>
                <c:pt idx="92">
                  <c:v>2.4199368786361424</c:v>
                </c:pt>
                <c:pt idx="93">
                  <c:v>2.4328149300292781</c:v>
                </c:pt>
                <c:pt idx="94">
                  <c:v>2.4074854309822777</c:v>
                </c:pt>
                <c:pt idx="95">
                  <c:v>2.3922987887379055</c:v>
                </c:pt>
                <c:pt idx="96">
                  <c:v>2.4045851750733083</c:v>
                </c:pt>
                <c:pt idx="97">
                  <c:v>2.4138752814173268</c:v>
                </c:pt>
                <c:pt idx="98">
                  <c:v>2.4254191269919891</c:v>
                </c:pt>
                <c:pt idx="99">
                  <c:v>2.4377271650866872</c:v>
                </c:pt>
                <c:pt idx="100">
                  <c:v>2.4453170185952597</c:v>
                </c:pt>
                <c:pt idx="101">
                  <c:v>2.4574137058646399</c:v>
                </c:pt>
                <c:pt idx="102">
                  <c:v>2.4448639124063605</c:v>
                </c:pt>
                <c:pt idx="103">
                  <c:v>2.4512443612212875</c:v>
                </c:pt>
                <c:pt idx="104">
                  <c:v>2.4462317036272583</c:v>
                </c:pt>
                <c:pt idx="105">
                  <c:v>2.4431673462669239</c:v>
                </c:pt>
                <c:pt idx="106">
                  <c:v>2.4543705037827612</c:v>
                </c:pt>
                <c:pt idx="107">
                  <c:v>2.4643724496004706</c:v>
                </c:pt>
                <c:pt idx="108">
                  <c:v>2.4725116642961606</c:v>
                </c:pt>
                <c:pt idx="109">
                  <c:v>2.4812265047868172</c:v>
                </c:pt>
                <c:pt idx="110">
                  <c:v>2.4773113292097575</c:v>
                </c:pt>
                <c:pt idx="111">
                  <c:v>2.4839421911936048</c:v>
                </c:pt>
                <c:pt idx="112">
                  <c:v>2.4453996836217713</c:v>
                </c:pt>
                <c:pt idx="113">
                  <c:v>2.4507416213490365</c:v>
                </c:pt>
                <c:pt idx="114">
                  <c:v>2.460645277150368</c:v>
                </c:pt>
                <c:pt idx="115">
                  <c:v>2.4687332250190992</c:v>
                </c:pt>
                <c:pt idx="116">
                  <c:v>2.4795247311571904</c:v>
                </c:pt>
                <c:pt idx="117">
                  <c:v>2.4721325032845409</c:v>
                </c:pt>
                <c:pt idx="118">
                  <c:v>2.4820673631825478</c:v>
                </c:pt>
                <c:pt idx="119">
                  <c:v>2.4818873802124228</c:v>
                </c:pt>
                <c:pt idx="120">
                  <c:v>2.4891891820791519</c:v>
                </c:pt>
                <c:pt idx="121">
                  <c:v>2.4956605415124264</c:v>
                </c:pt>
                <c:pt idx="122">
                  <c:v>2.4931759221352103</c:v>
                </c:pt>
                <c:pt idx="123">
                  <c:v>2.5016542046410075</c:v>
                </c:pt>
                <c:pt idx="124">
                  <c:v>2.5107365101311916</c:v>
                </c:pt>
                <c:pt idx="125">
                  <c:v>2.5198312964017333</c:v>
                </c:pt>
                <c:pt idx="126">
                  <c:v>2.5284766510348682</c:v>
                </c:pt>
                <c:pt idx="127">
                  <c:v>2.4402629832667428</c:v>
                </c:pt>
                <c:pt idx="128">
                  <c:v>2.4426463511141474</c:v>
                </c:pt>
                <c:pt idx="129">
                  <c:v>2.4191578013371959</c:v>
                </c:pt>
                <c:pt idx="130">
                  <c:v>2.426119338060678</c:v>
                </c:pt>
                <c:pt idx="131">
                  <c:v>2.4337641850689353</c:v>
                </c:pt>
                <c:pt idx="132">
                  <c:v>2.4384048781376992</c:v>
                </c:pt>
                <c:pt idx="133">
                  <c:v>2.4474220940609177</c:v>
                </c:pt>
                <c:pt idx="134">
                  <c:v>2.455830488509871</c:v>
                </c:pt>
                <c:pt idx="135">
                  <c:v>2.4378322570515607</c:v>
                </c:pt>
                <c:pt idx="136">
                  <c:v>2.4422156697226187</c:v>
                </c:pt>
                <c:pt idx="137">
                  <c:v>2.4472688991561959</c:v>
                </c:pt>
                <c:pt idx="138">
                  <c:v>2.4548001997222024</c:v>
                </c:pt>
                <c:pt idx="139">
                  <c:v>2.4612862670399061</c:v>
                </c:pt>
                <c:pt idx="140">
                  <c:v>2.4261330880451322</c:v>
                </c:pt>
                <c:pt idx="141">
                  <c:v>2.4329565832342084</c:v>
                </c:pt>
                <c:pt idx="142">
                  <c:v>2.4361865935667208</c:v>
                </c:pt>
                <c:pt idx="143">
                  <c:v>2.4340426403348085</c:v>
                </c:pt>
                <c:pt idx="144">
                  <c:v>2.4422241026446607</c:v>
                </c:pt>
                <c:pt idx="145">
                  <c:v>2.4495473462814243</c:v>
                </c:pt>
                <c:pt idx="146">
                  <c:v>2.4328255134648704</c:v>
                </c:pt>
                <c:pt idx="147">
                  <c:v>2.4407678080412869</c:v>
                </c:pt>
                <c:pt idx="148">
                  <c:v>2.4223822691248746</c:v>
                </c:pt>
                <c:pt idx="149">
                  <c:v>2.3998250132612045</c:v>
                </c:pt>
                <c:pt idx="150">
                  <c:v>2.4076901017072654</c:v>
                </c:pt>
                <c:pt idx="151">
                  <c:v>2.3875411995962286</c:v>
                </c:pt>
                <c:pt idx="152">
                  <c:v>2.3916077235878284</c:v>
                </c:pt>
                <c:pt idx="153">
                  <c:v>2.3976658152371897</c:v>
                </c:pt>
                <c:pt idx="154">
                  <c:v>2.4045089111173157</c:v>
                </c:pt>
                <c:pt idx="155">
                  <c:v>2.3838151184621013</c:v>
                </c:pt>
                <c:pt idx="156">
                  <c:v>2.3908536900985093</c:v>
                </c:pt>
                <c:pt idx="157">
                  <c:v>2.3943634864260255</c:v>
                </c:pt>
                <c:pt idx="158">
                  <c:v>2.3986401964762543</c:v>
                </c:pt>
                <c:pt idx="159">
                  <c:v>2.4058076136260507</c:v>
                </c:pt>
                <c:pt idx="160">
                  <c:v>2.4042323136814354</c:v>
                </c:pt>
                <c:pt idx="161">
                  <c:v>2.3933439665949501</c:v>
                </c:pt>
                <c:pt idx="162">
                  <c:v>2.3458577638379379</c:v>
                </c:pt>
                <c:pt idx="163">
                  <c:v>2.3528291398960626</c:v>
                </c:pt>
                <c:pt idx="164">
                  <c:v>2.355242497035924</c:v>
                </c:pt>
                <c:pt idx="165">
                  <c:v>2.359909534292528</c:v>
                </c:pt>
                <c:pt idx="166">
                  <c:v>2.3666619841445997</c:v>
                </c:pt>
                <c:pt idx="167">
                  <c:v>2.3727980298454305</c:v>
                </c:pt>
                <c:pt idx="168">
                  <c:v>2.3796023071810115</c:v>
                </c:pt>
                <c:pt idx="169">
                  <c:v>2.3753495634899235</c:v>
                </c:pt>
                <c:pt idx="170">
                  <c:v>2.3761446545214957</c:v>
                </c:pt>
                <c:pt idx="171">
                  <c:v>2.346636483840419</c:v>
                </c:pt>
                <c:pt idx="172">
                  <c:v>2.3500726338095048</c:v>
                </c:pt>
                <c:pt idx="173">
                  <c:v>2.3247185089399998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CA-41A0-9027-2CD98B012D33}"/>
            </c:ext>
          </c:extLst>
        </c:ser>
        <c:ser>
          <c:idx val="2"/>
          <c:order val="2"/>
          <c:tx>
            <c:v>Cm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IHM!$A$34:$A$2149</c:f>
              <c:strCache>
                <c:ptCount val="17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</c:strCache>
            </c:strRef>
          </c:xVal>
          <c:yVal>
            <c:numRef>
              <c:f>IHM!$H$34:$H$2149</c:f>
              <c:numCache>
                <c:formatCode>0.00</c:formatCode>
                <c:ptCount val="2116"/>
                <c:pt idx="0">
                  <c:v>1.0395349123421931</c:v>
                </c:pt>
                <c:pt idx="1">
                  <c:v>1.8707775705775918</c:v>
                </c:pt>
                <c:pt idx="2">
                  <c:v>1.7713986858720518</c:v>
                </c:pt>
                <c:pt idx="3">
                  <c:v>2.3242714950362973</c:v>
                </c:pt>
                <c:pt idx="4">
                  <c:v>2.7949960906435938</c:v>
                </c:pt>
                <c:pt idx="5">
                  <c:v>2.9995457969338832</c:v>
                </c:pt>
                <c:pt idx="6">
                  <c:v>3.3080647501706459</c:v>
                </c:pt>
                <c:pt idx="7">
                  <c:v>3.5889590945699825</c:v>
                </c:pt>
                <c:pt idx="8">
                  <c:v>3.3660903291231383</c:v>
                </c:pt>
                <c:pt idx="9">
                  <c:v>3.5747209832145024</c:v>
                </c:pt>
                <c:pt idx="10">
                  <c:v>3.6481612039202127</c:v>
                </c:pt>
                <c:pt idx="11">
                  <c:v>3.7132756704116061</c:v>
                </c:pt>
                <c:pt idx="12">
                  <c:v>2.9409250439069137</c:v>
                </c:pt>
                <c:pt idx="13">
                  <c:v>3.0607699328525899</c:v>
                </c:pt>
                <c:pt idx="14">
                  <c:v>3.1914372714196833</c:v>
                </c:pt>
                <c:pt idx="15">
                  <c:v>2.8054970427363144</c:v>
                </c:pt>
                <c:pt idx="16">
                  <c:v>2.8355279680275727</c:v>
                </c:pt>
                <c:pt idx="17">
                  <c:v>2.8618213411976279</c:v>
                </c:pt>
                <c:pt idx="18">
                  <c:v>2.910113834285581</c:v>
                </c:pt>
                <c:pt idx="19">
                  <c:v>2.7528294757610459</c:v>
                </c:pt>
                <c:pt idx="20">
                  <c:v>2.812675236145286</c:v>
                </c:pt>
                <c:pt idx="21">
                  <c:v>2.5312692490367272</c:v>
                </c:pt>
                <c:pt idx="22">
                  <c:v>2.589188576620014</c:v>
                </c:pt>
                <c:pt idx="23">
                  <c:v>2.5838566710966777</c:v>
                </c:pt>
                <c:pt idx="24">
                  <c:v>2.5153624883915509</c:v>
                </c:pt>
                <c:pt idx="25">
                  <c:v>2.4914890471395612</c:v>
                </c:pt>
                <c:pt idx="26">
                  <c:v>2.505223258339393</c:v>
                </c:pt>
                <c:pt idx="27">
                  <c:v>2.5572798254656579</c:v>
                </c:pt>
                <c:pt idx="28">
                  <c:v>2.5978707614171102</c:v>
                </c:pt>
                <c:pt idx="29">
                  <c:v>2.5739488515954054</c:v>
                </c:pt>
                <c:pt idx="30">
                  <c:v>2.608479980495487</c:v>
                </c:pt>
                <c:pt idx="31">
                  <c:v>2.5190063106471308</c:v>
                </c:pt>
                <c:pt idx="32">
                  <c:v>2.5199007887904532</c:v>
                </c:pt>
                <c:pt idx="33">
                  <c:v>2.5283594651392156</c:v>
                </c:pt>
                <c:pt idx="34">
                  <c:v>2.5748114896298797</c:v>
                </c:pt>
                <c:pt idx="35">
                  <c:v>2.6200203500955048</c:v>
                </c:pt>
                <c:pt idx="36">
                  <c:v>2.1429935801659288</c:v>
                </c:pt>
                <c:pt idx="37">
                  <c:v>2.1763057276948103</c:v>
                </c:pt>
                <c:pt idx="38">
                  <c:v>2.2078639220644525</c:v>
                </c:pt>
                <c:pt idx="39">
                  <c:v>2.1931220669159806</c:v>
                </c:pt>
                <c:pt idx="40">
                  <c:v>2.2172787269726482</c:v>
                </c:pt>
                <c:pt idx="41">
                  <c:v>2.2478185821135939</c:v>
                </c:pt>
                <c:pt idx="42">
                  <c:v>2.2473554224403647</c:v>
                </c:pt>
                <c:pt idx="43">
                  <c:v>2.2749379418944433</c:v>
                </c:pt>
                <c:pt idx="44">
                  <c:v>2.2899191230436204</c:v>
                </c:pt>
                <c:pt idx="45">
                  <c:v>2.3076787668495617</c:v>
                </c:pt>
                <c:pt idx="46">
                  <c:v>2.2843719015448598</c:v>
                </c:pt>
                <c:pt idx="47">
                  <c:v>2.2838343562165209</c:v>
                </c:pt>
                <c:pt idx="48">
                  <c:v>2.3056067936957132</c:v>
                </c:pt>
                <c:pt idx="49">
                  <c:v>2.1939578828491615</c:v>
                </c:pt>
                <c:pt idx="50">
                  <c:v>2.2212690484767839</c:v>
                </c:pt>
                <c:pt idx="51">
                  <c:v>2.2454895723018402</c:v>
                </c:pt>
                <c:pt idx="52">
                  <c:v>2.2642456004006792</c:v>
                </c:pt>
                <c:pt idx="53">
                  <c:v>2.2816027496192115</c:v>
                </c:pt>
                <c:pt idx="54">
                  <c:v>2.305853590794618</c:v>
                </c:pt>
                <c:pt idx="55">
                  <c:v>2.3266994911309471</c:v>
                </c:pt>
                <c:pt idx="56">
                  <c:v>2.2882353424470185</c:v>
                </c:pt>
                <c:pt idx="57">
                  <c:v>2.2086412443851962</c:v>
                </c:pt>
                <c:pt idx="58">
                  <c:v>2.200629544829817</c:v>
                </c:pt>
                <c:pt idx="59">
                  <c:v>2.1684281511601933</c:v>
                </c:pt>
                <c:pt idx="60">
                  <c:v>2.191836225224042</c:v>
                </c:pt>
                <c:pt idx="61">
                  <c:v>2.2148262806737873</c:v>
                </c:pt>
                <c:pt idx="62">
                  <c:v>2.23662789778064</c:v>
                </c:pt>
                <c:pt idx="63">
                  <c:v>2.250313464127176</c:v>
                </c:pt>
                <c:pt idx="64">
                  <c:v>2.2691994222910905</c:v>
                </c:pt>
                <c:pt idx="65">
                  <c:v>2.2368860160158226</c:v>
                </c:pt>
                <c:pt idx="66">
                  <c:v>2.2483968104326411</c:v>
                </c:pt>
                <c:pt idx="67">
                  <c:v>2.2690475921539006</c:v>
                </c:pt>
                <c:pt idx="68">
                  <c:v>2.229757293943194</c:v>
                </c:pt>
                <c:pt idx="69">
                  <c:v>2.2468773191570928</c:v>
                </c:pt>
                <c:pt idx="70">
                  <c:v>2.2545790648719231</c:v>
                </c:pt>
                <c:pt idx="71">
                  <c:v>2.2691969823204143</c:v>
                </c:pt>
                <c:pt idx="72">
                  <c:v>2.2745060324918249</c:v>
                </c:pt>
                <c:pt idx="73">
                  <c:v>2.2777960134149398</c:v>
                </c:pt>
                <c:pt idx="74">
                  <c:v>2.2714354407985331</c:v>
                </c:pt>
                <c:pt idx="75">
                  <c:v>2.2782121902708261</c:v>
                </c:pt>
                <c:pt idx="76">
                  <c:v>2.2820448682086845</c:v>
                </c:pt>
                <c:pt idx="77">
                  <c:v>2.2458363400848973</c:v>
                </c:pt>
                <c:pt idx="78">
                  <c:v>2.2656459089862535</c:v>
                </c:pt>
                <c:pt idx="79">
                  <c:v>2.2484656682112942</c:v>
                </c:pt>
                <c:pt idx="80">
                  <c:v>2.2595761752636654</c:v>
                </c:pt>
                <c:pt idx="81">
                  <c:v>2.2728680881630483</c:v>
                </c:pt>
                <c:pt idx="82">
                  <c:v>2.2856201732175387</c:v>
                </c:pt>
                <c:pt idx="83">
                  <c:v>2.3034924461176898</c:v>
                </c:pt>
                <c:pt idx="84">
                  <c:v>2.3186021278660403</c:v>
                </c:pt>
                <c:pt idx="85">
                  <c:v>2.3344602332050499</c:v>
                </c:pt>
                <c:pt idx="86">
                  <c:v>2.3503268128942869</c:v>
                </c:pt>
                <c:pt idx="87">
                  <c:v>2.3653840542231674</c:v>
                </c:pt>
                <c:pt idx="88">
                  <c:v>2.3675770089579786</c:v>
                </c:pt>
                <c:pt idx="89">
                  <c:v>2.3330418999640816</c:v>
                </c:pt>
                <c:pt idx="90">
                  <c:v>2.2692686180371164</c:v>
                </c:pt>
                <c:pt idx="91">
                  <c:v>2.2158468775192115</c:v>
                </c:pt>
                <c:pt idx="92">
                  <c:v>2.2308575881324004</c:v>
                </c:pt>
                <c:pt idx="93">
                  <c:v>2.2437022482212754</c:v>
                </c:pt>
                <c:pt idx="94">
                  <c:v>2.2054305323335224</c:v>
                </c:pt>
                <c:pt idx="95">
                  <c:v>2.2157086873898191</c:v>
                </c:pt>
                <c:pt idx="96">
                  <c:v>2.2239107209388003</c:v>
                </c:pt>
                <c:pt idx="97">
                  <c:v>2.2256890002172525</c:v>
                </c:pt>
                <c:pt idx="98">
                  <c:v>2.2388914544332774</c:v>
                </c:pt>
                <c:pt idx="99">
                  <c:v>2.2504525989362518</c:v>
                </c:pt>
                <c:pt idx="100">
                  <c:v>2.2650360391216973</c:v>
                </c:pt>
                <c:pt idx="101">
                  <c:v>2.2736677137871277</c:v>
                </c:pt>
                <c:pt idx="102">
                  <c:v>2.2492090190033642</c:v>
                </c:pt>
                <c:pt idx="103">
                  <c:v>2.2468151925966207</c:v>
                </c:pt>
                <c:pt idx="104">
                  <c:v>2.2593206240180725</c:v>
                </c:pt>
                <c:pt idx="105">
                  <c:v>2.2454782198566474</c:v>
                </c:pt>
                <c:pt idx="106">
                  <c:v>2.2522786317746855</c:v>
                </c:pt>
                <c:pt idx="107">
                  <c:v>2.2651643478782502</c:v>
                </c:pt>
                <c:pt idx="108">
                  <c:v>2.2658640541228023</c:v>
                </c:pt>
                <c:pt idx="109">
                  <c:v>2.267483992957378</c:v>
                </c:pt>
                <c:pt idx="110">
                  <c:v>2.2798845514438062</c:v>
                </c:pt>
                <c:pt idx="111">
                  <c:v>2.2785624894860499</c:v>
                </c:pt>
                <c:pt idx="112">
                  <c:v>2.276293041775165</c:v>
                </c:pt>
                <c:pt idx="113">
                  <c:v>2.2739301566625785</c:v>
                </c:pt>
                <c:pt idx="114">
                  <c:v>2.2856649500821353</c:v>
                </c:pt>
                <c:pt idx="115">
                  <c:v>2.2874880055521918</c:v>
                </c:pt>
                <c:pt idx="116">
                  <c:v>2.296135142377361</c:v>
                </c:pt>
                <c:pt idx="117">
                  <c:v>2.3056830722480437</c:v>
                </c:pt>
                <c:pt idx="118">
                  <c:v>2.3116350541736979</c:v>
                </c:pt>
                <c:pt idx="119">
                  <c:v>2.302547725610423</c:v>
                </c:pt>
                <c:pt idx="120">
                  <c:v>2.3147492778444767</c:v>
                </c:pt>
                <c:pt idx="121">
                  <c:v>2.3144751051147012</c:v>
                </c:pt>
                <c:pt idx="122">
                  <c:v>2.3026813612792956</c:v>
                </c:pt>
                <c:pt idx="123">
                  <c:v>2.3142738110324097</c:v>
                </c:pt>
                <c:pt idx="124">
                  <c:v>2.3254255195144697</c:v>
                </c:pt>
                <c:pt idx="125">
                  <c:v>2.3298766449230501</c:v>
                </c:pt>
                <c:pt idx="126">
                  <c:v>2.3411571384759235</c:v>
                </c:pt>
                <c:pt idx="127">
                  <c:v>2.3064188138607862</c:v>
                </c:pt>
                <c:pt idx="128">
                  <c:v>2.3167270034758292</c:v>
                </c:pt>
                <c:pt idx="129">
                  <c:v>2.3141410618447704</c:v>
                </c:pt>
                <c:pt idx="130">
                  <c:v>2.3246697330103965</c:v>
                </c:pt>
                <c:pt idx="131">
                  <c:v>2.3350951190179829</c:v>
                </c:pt>
                <c:pt idx="132">
                  <c:v>2.3345594411218711</c:v>
                </c:pt>
                <c:pt idx="133">
                  <c:v>2.3441681418380234</c:v>
                </c:pt>
                <c:pt idx="134">
                  <c:v>2.3496499066256935</c:v>
                </c:pt>
                <c:pt idx="135">
                  <c:v>2.3233387474949638</c:v>
                </c:pt>
                <c:pt idx="136">
                  <c:v>2.3223083778131182</c:v>
                </c:pt>
                <c:pt idx="137">
                  <c:v>2.322151103865536</c:v>
                </c:pt>
                <c:pt idx="138">
                  <c:v>2.3258787942319112</c:v>
                </c:pt>
                <c:pt idx="139">
                  <c:v>2.3360290528071102</c:v>
                </c:pt>
                <c:pt idx="140">
                  <c:v>2.2927062433658318</c:v>
                </c:pt>
                <c:pt idx="141">
                  <c:v>2.2953115380596367</c:v>
                </c:pt>
                <c:pt idx="142">
                  <c:v>2.2925918215592707</c:v>
                </c:pt>
                <c:pt idx="143">
                  <c:v>2.2832027000817612</c:v>
                </c:pt>
                <c:pt idx="144">
                  <c:v>2.2886046226643892</c:v>
                </c:pt>
                <c:pt idx="145">
                  <c:v>2.2981242965372433</c:v>
                </c:pt>
                <c:pt idx="146">
                  <c:v>2.273172947773924</c:v>
                </c:pt>
                <c:pt idx="147">
                  <c:v>2.2819423637500766</c:v>
                </c:pt>
                <c:pt idx="148">
                  <c:v>2.2554145127098928</c:v>
                </c:pt>
                <c:pt idx="149">
                  <c:v>2.2249065110890269</c:v>
                </c:pt>
                <c:pt idx="150">
                  <c:v>2.2330381296009456</c:v>
                </c:pt>
                <c:pt idx="151">
                  <c:v>2.2340204000484154</c:v>
                </c:pt>
                <c:pt idx="152">
                  <c:v>2.2432644120659173</c:v>
                </c:pt>
                <c:pt idx="153">
                  <c:v>2.252355242726173</c:v>
                </c:pt>
                <c:pt idx="154">
                  <c:v>2.2557554628453484</c:v>
                </c:pt>
                <c:pt idx="155">
                  <c:v>2.2546520232286782</c:v>
                </c:pt>
                <c:pt idx="156">
                  <c:v>2.263094487641403</c:v>
                </c:pt>
                <c:pt idx="157">
                  <c:v>2.2616618607093093</c:v>
                </c:pt>
                <c:pt idx="158">
                  <c:v>2.2704073440486439</c:v>
                </c:pt>
                <c:pt idx="159">
                  <c:v>2.2785672916079673</c:v>
                </c:pt>
                <c:pt idx="160">
                  <c:v>2.2708848467009486</c:v>
                </c:pt>
                <c:pt idx="161">
                  <c:v>2.2737099165478805</c:v>
                </c:pt>
                <c:pt idx="162">
                  <c:v>2.2203729198092241</c:v>
                </c:pt>
                <c:pt idx="163">
                  <c:v>2.2280369394151545</c:v>
                </c:pt>
                <c:pt idx="164">
                  <c:v>2.2255124464055034</c:v>
                </c:pt>
                <c:pt idx="165">
                  <c:v>2.2260791983207877</c:v>
                </c:pt>
                <c:pt idx="166">
                  <c:v>2.2337746022189733</c:v>
                </c:pt>
                <c:pt idx="167">
                  <c:v>2.241815944856822</c:v>
                </c:pt>
                <c:pt idx="168">
                  <c:v>2.2493624180751799</c:v>
                </c:pt>
                <c:pt idx="169">
                  <c:v>2.254839107104162</c:v>
                </c:pt>
                <c:pt idx="170">
                  <c:v>2.250494791746616</c:v>
                </c:pt>
                <c:pt idx="171">
                  <c:v>2.2146469766212649</c:v>
                </c:pt>
                <c:pt idx="172">
                  <c:v>2.2136690251456987</c:v>
                </c:pt>
                <c:pt idx="173">
                  <c:v>2.1819940030922487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5CA-41A0-9027-2CD98B01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070504"/>
        <c:axId val="668070832"/>
      </c:scatterChart>
      <c:valAx>
        <c:axId val="668070504"/>
        <c:scaling>
          <c:orientation val="minMax"/>
          <c:max val="7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8070832"/>
        <c:crosses val="autoZero"/>
        <c:crossBetween val="midCat"/>
      </c:valAx>
      <c:valAx>
        <c:axId val="66807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8070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78256129417"/>
          <c:y val="0.88721722606180176"/>
          <c:w val="0.67942742330074857"/>
          <c:h val="0.11278256934641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78882204058413"/>
          <c:y val="0.1509169102754489"/>
          <c:w val="0.82481304192290006"/>
          <c:h val="0.71212432975465689"/>
        </c:manualLayout>
      </c:layout>
      <c:scatterChart>
        <c:scatterStyle val="smoothMarker"/>
        <c:varyColors val="0"/>
        <c:ser>
          <c:idx val="2"/>
          <c:order val="0"/>
          <c:tx>
            <c:v>erreur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strRef>
              <c:f>IHM!$A$34:$A$2149</c:f>
              <c:strCache>
                <c:ptCount val="17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</c:strCache>
            </c:strRef>
          </c:xVal>
          <c:yVal>
            <c:numRef>
              <c:f>IHM!$I$34:$I$2149</c:f>
              <c:numCache>
                <c:formatCode>0.0000%</c:formatCode>
                <c:ptCount val="2116"/>
                <c:pt idx="0">
                  <c:v>1.3409443146153227E-4</c:v>
                </c:pt>
                <c:pt idx="1">
                  <c:v>1.4222882028104377E-4</c:v>
                </c:pt>
                <c:pt idx="2">
                  <c:v>1.0124191508020526E-4</c:v>
                </c:pt>
                <c:pt idx="3">
                  <c:v>9.7538412246872083E-5</c:v>
                </c:pt>
                <c:pt idx="4">
                  <c:v>9.5330058568251062E-5</c:v>
                </c:pt>
                <c:pt idx="5">
                  <c:v>8.0768485826612673E-5</c:v>
                </c:pt>
                <c:pt idx="6">
                  <c:v>7.251413077227203E-5</c:v>
                </c:pt>
                <c:pt idx="7">
                  <c:v>6.8877553437506148E-5</c:v>
                </c:pt>
                <c:pt idx="8">
                  <c:v>6.4959901691395472E-5</c:v>
                </c:pt>
                <c:pt idx="9">
                  <c:v>5.9397650910292477E-5</c:v>
                </c:pt>
                <c:pt idx="10">
                  <c:v>5.4297311863348329E-5</c:v>
                </c:pt>
                <c:pt idx="11">
                  <c:v>4.9994752452017973E-5</c:v>
                </c:pt>
                <c:pt idx="12">
                  <c:v>5.6920661537606193E-5</c:v>
                </c:pt>
                <c:pt idx="13">
                  <c:v>6.0822933373268359E-5</c:v>
                </c:pt>
                <c:pt idx="14">
                  <c:v>5.7551187436273857E-5</c:v>
                </c:pt>
                <c:pt idx="15">
                  <c:v>6.0089907627476445E-5</c:v>
                </c:pt>
                <c:pt idx="16">
                  <c:v>6.3209102518666405E-5</c:v>
                </c:pt>
                <c:pt idx="17">
                  <c:v>6.0010094357380175E-5</c:v>
                </c:pt>
                <c:pt idx="18">
                  <c:v>5.696057380204134E-5</c:v>
                </c:pt>
                <c:pt idx="19">
                  <c:v>5.6606747776898778E-5</c:v>
                </c:pt>
                <c:pt idx="20">
                  <c:v>5.3995514269412469E-5</c:v>
                </c:pt>
                <c:pt idx="21">
                  <c:v>5.6233597586923591E-5</c:v>
                </c:pt>
                <c:pt idx="22">
                  <c:v>5.3941589813610371E-5</c:v>
                </c:pt>
                <c:pt idx="23">
                  <c:v>5.7865167873061144E-5</c:v>
                </c:pt>
                <c:pt idx="24">
                  <c:v>6.1724141045943202E-5</c:v>
                </c:pt>
                <c:pt idx="25">
                  <c:v>6.024245854800558E-5</c:v>
                </c:pt>
                <c:pt idx="26">
                  <c:v>5.8259487987522819E-5</c:v>
                </c:pt>
                <c:pt idx="27">
                  <c:v>5.6549479792318963E-5</c:v>
                </c:pt>
                <c:pt idx="28">
                  <c:v>5.4632578808532971E-5</c:v>
                </c:pt>
                <c:pt idx="29">
                  <c:v>5.3457581991232964E-5</c:v>
                </c:pt>
                <c:pt idx="30">
                  <c:v>5.1760771509939979E-5</c:v>
                </c:pt>
                <c:pt idx="31">
                  <c:v>5.166056909765905E-5</c:v>
                </c:pt>
                <c:pt idx="32">
                  <c:v>5.0302378490933907E-5</c:v>
                </c:pt>
                <c:pt idx="33">
                  <c:v>4.8939771245078977E-5</c:v>
                </c:pt>
                <c:pt idx="34">
                  <c:v>4.7896175855759923E-5</c:v>
                </c:pt>
                <c:pt idx="35">
                  <c:v>4.6938673938711793E-5</c:v>
                </c:pt>
                <c:pt idx="36">
                  <c:v>5.5314693997163122E-5</c:v>
                </c:pt>
                <c:pt idx="37">
                  <c:v>5.4830501718910783E-5</c:v>
                </c:pt>
                <c:pt idx="38">
                  <c:v>5.3524998405382218E-5</c:v>
                </c:pt>
                <c:pt idx="39">
                  <c:v>5.2566975248621597E-5</c:v>
                </c:pt>
                <c:pt idx="40">
                  <c:v>5.1305844273221644E-5</c:v>
                </c:pt>
                <c:pt idx="41">
                  <c:v>5.0188376111652464E-5</c:v>
                </c:pt>
                <c:pt idx="42">
                  <c:v>5.1233819337786889E-5</c:v>
                </c:pt>
                <c:pt idx="43">
                  <c:v>5.0600670801526966E-5</c:v>
                </c:pt>
                <c:pt idx="44">
                  <c:v>4.9517053157204211E-5</c:v>
                </c:pt>
                <c:pt idx="45">
                  <c:v>4.8460933304421181E-5</c:v>
                </c:pt>
                <c:pt idx="46">
                  <c:v>4.7906455211262848E-5</c:v>
                </c:pt>
                <c:pt idx="47">
                  <c:v>4.7062256701034301E-5</c:v>
                </c:pt>
                <c:pt idx="48">
                  <c:v>4.6116344128683608E-5</c:v>
                </c:pt>
                <c:pt idx="49">
                  <c:v>4.7133310683146904E-5</c:v>
                </c:pt>
                <c:pt idx="50">
                  <c:v>4.6520950829268248E-5</c:v>
                </c:pt>
                <c:pt idx="51">
                  <c:v>4.5690551401987957E-5</c:v>
                </c:pt>
                <c:pt idx="52">
                  <c:v>4.5614248730151507E-5</c:v>
                </c:pt>
                <c:pt idx="53">
                  <c:v>4.4777253897690051E-5</c:v>
                </c:pt>
                <c:pt idx="54">
                  <c:v>4.4049032684316697E-5</c:v>
                </c:pt>
                <c:pt idx="55">
                  <c:v>4.3281597613481123E-5</c:v>
                </c:pt>
                <c:pt idx="56">
                  <c:v>4.3127353800202692E-5</c:v>
                </c:pt>
                <c:pt idx="57">
                  <c:v>4.3652355100855155E-5</c:v>
                </c:pt>
                <c:pt idx="58">
                  <c:v>4.3088954914650233E-5</c:v>
                </c:pt>
                <c:pt idx="59">
                  <c:v>4.2860666562588097E-5</c:v>
                </c:pt>
                <c:pt idx="60">
                  <c:v>4.2367611642889592E-5</c:v>
                </c:pt>
                <c:pt idx="61">
                  <c:v>4.1898358203039317E-5</c:v>
                </c:pt>
                <c:pt idx="62">
                  <c:v>4.1340371506600108E-5</c:v>
                </c:pt>
                <c:pt idx="63">
                  <c:v>4.0699404513733658E-5</c:v>
                </c:pt>
                <c:pt idx="64">
                  <c:v>4.0105619727767689E-5</c:v>
                </c:pt>
                <c:pt idx="65">
                  <c:v>3.9947801484701011E-5</c:v>
                </c:pt>
                <c:pt idx="66">
                  <c:v>3.9356969193985939E-5</c:v>
                </c:pt>
                <c:pt idx="67">
                  <c:v>3.9122063555539997E-5</c:v>
                </c:pt>
                <c:pt idx="68">
                  <c:v>3.9088158076084214E-5</c:v>
                </c:pt>
                <c:pt idx="69">
                  <c:v>3.8556255478215678E-5</c:v>
                </c:pt>
                <c:pt idx="70">
                  <c:v>3.8026773030339263E-5</c:v>
                </c:pt>
                <c:pt idx="71">
                  <c:v>3.7507690302650265E-5</c:v>
                </c:pt>
                <c:pt idx="72">
                  <c:v>3.7016142639115315E-5</c:v>
                </c:pt>
                <c:pt idx="73">
                  <c:v>3.6547316098773791E-5</c:v>
                </c:pt>
                <c:pt idx="74">
                  <c:v>3.616073027921757E-5</c:v>
                </c:pt>
                <c:pt idx="75">
                  <c:v>3.5695866610186657E-5</c:v>
                </c:pt>
                <c:pt idx="76">
                  <c:v>3.5254528735724276E-5</c:v>
                </c:pt>
                <c:pt idx="77">
                  <c:v>3.5218028605639559E-5</c:v>
                </c:pt>
                <c:pt idx="78">
                  <c:v>3.5086306411997523E-5</c:v>
                </c:pt>
                <c:pt idx="79">
                  <c:v>3.4840167674697618E-5</c:v>
                </c:pt>
                <c:pt idx="80">
                  <c:v>3.441371652491002E-5</c:v>
                </c:pt>
                <c:pt idx="81">
                  <c:v>3.4640625497701439E-5</c:v>
                </c:pt>
                <c:pt idx="82">
                  <c:v>3.4784579696508662E-5</c:v>
                </c:pt>
                <c:pt idx="83">
                  <c:v>3.4515739279689628E-5</c:v>
                </c:pt>
                <c:pt idx="84">
                  <c:v>3.4442427566602403E-5</c:v>
                </c:pt>
                <c:pt idx="85">
                  <c:v>3.4283126635321007E-5</c:v>
                </c:pt>
                <c:pt idx="86">
                  <c:v>3.3931129989017554E-5</c:v>
                </c:pt>
                <c:pt idx="87">
                  <c:v>3.3571323171260126E-5</c:v>
                </c:pt>
                <c:pt idx="88">
                  <c:v>3.322931087899101E-5</c:v>
                </c:pt>
                <c:pt idx="89">
                  <c:v>3.3250866814187961E-5</c:v>
                </c:pt>
                <c:pt idx="90">
                  <c:v>3.3654864929873119E-5</c:v>
                </c:pt>
                <c:pt idx="91">
                  <c:v>3.3941870673398111E-5</c:v>
                </c:pt>
                <c:pt idx="92">
                  <c:v>3.3636514807801119E-5</c:v>
                </c:pt>
                <c:pt idx="93">
                  <c:v>3.3296282345473974E-5</c:v>
                </c:pt>
                <c:pt idx="94">
                  <c:v>3.3393959978907026E-5</c:v>
                </c:pt>
                <c:pt idx="95">
                  <c:v>3.3510839523383607E-5</c:v>
                </c:pt>
                <c:pt idx="96">
                  <c:v>3.3167356244549962E-5</c:v>
                </c:pt>
                <c:pt idx="97">
                  <c:v>3.2854884998934956E-5</c:v>
                </c:pt>
                <c:pt idx="98">
                  <c:v>3.2553405869663289E-5</c:v>
                </c:pt>
                <c:pt idx="99">
                  <c:v>3.2238916206308065E-5</c:v>
                </c:pt>
                <c:pt idx="100">
                  <c:v>3.2013751076629459E-5</c:v>
                </c:pt>
                <c:pt idx="101">
                  <c:v>3.1701421253771503E-5</c:v>
                </c:pt>
                <c:pt idx="102">
                  <c:v>3.1656303598379411E-5</c:v>
                </c:pt>
                <c:pt idx="103">
                  <c:v>3.1400383464743172E-5</c:v>
                </c:pt>
                <c:pt idx="104">
                  <c:v>3.1370066965593335E-5</c:v>
                </c:pt>
                <c:pt idx="105">
                  <c:v>3.1222377148729226E-5</c:v>
                </c:pt>
                <c:pt idx="106">
                  <c:v>3.0932728725217059E-5</c:v>
                </c:pt>
                <c:pt idx="107">
                  <c:v>3.0685220889095448E-5</c:v>
                </c:pt>
                <c:pt idx="108">
                  <c:v>3.0429246190128108E-5</c:v>
                </c:pt>
                <c:pt idx="109">
                  <c:v>3.017209237449618E-5</c:v>
                </c:pt>
                <c:pt idx="110">
                  <c:v>3.0131868355243644E-5</c:v>
                </c:pt>
                <c:pt idx="111">
                  <c:v>2.9899716533359443E-5</c:v>
                </c:pt>
                <c:pt idx="112">
                  <c:v>3.031920155204513E-5</c:v>
                </c:pt>
                <c:pt idx="113">
                  <c:v>3.0100221926983697E-5</c:v>
                </c:pt>
                <c:pt idx="114">
                  <c:v>2.9865094088631512E-5</c:v>
                </c:pt>
                <c:pt idx="115">
                  <c:v>2.9626834906662676E-5</c:v>
                </c:pt>
                <c:pt idx="116">
                  <c:v>2.9375803561644782E-5</c:v>
                </c:pt>
                <c:pt idx="117">
                  <c:v>2.9387810274014394E-5</c:v>
                </c:pt>
                <c:pt idx="118">
                  <c:v>2.9143831289024411E-5</c:v>
                </c:pt>
                <c:pt idx="119">
                  <c:v>2.8996653848152194E-5</c:v>
                </c:pt>
                <c:pt idx="120">
                  <c:v>2.8814793437768008E-5</c:v>
                </c:pt>
                <c:pt idx="121">
                  <c:v>2.8607717641079655E-5</c:v>
                </c:pt>
                <c:pt idx="122">
                  <c:v>2.8489954220176749E-5</c:v>
                </c:pt>
                <c:pt idx="123">
                  <c:v>2.8296452533243986E-5</c:v>
                </c:pt>
                <c:pt idx="124">
                  <c:v>2.8096020952711324E-5</c:v>
                </c:pt>
                <c:pt idx="125">
                  <c:v>2.7878343830068966E-5</c:v>
                </c:pt>
                <c:pt idx="126">
                  <c:v>2.7689173587733033E-5</c:v>
                </c:pt>
                <c:pt idx="127">
                  <c:v>2.8677628091098903E-5</c:v>
                </c:pt>
                <c:pt idx="128">
                  <c:v>2.8569709386443874E-5</c:v>
                </c:pt>
                <c:pt idx="129">
                  <c:v>2.8797654483806528E-5</c:v>
                </c:pt>
                <c:pt idx="130">
                  <c:v>2.8625663406718545E-5</c:v>
                </c:pt>
                <c:pt idx="131">
                  <c:v>2.8445152653064742E-5</c:v>
                </c:pt>
                <c:pt idx="132">
                  <c:v>2.8268038696419886E-5</c:v>
                </c:pt>
                <c:pt idx="133">
                  <c:v>2.8068400898347962E-5</c:v>
                </c:pt>
                <c:pt idx="134">
                  <c:v>2.7864394516347091E-5</c:v>
                </c:pt>
                <c:pt idx="135">
                  <c:v>2.7922829239263154E-5</c:v>
                </c:pt>
                <c:pt idx="136">
                  <c:v>2.7755230517154533E-5</c:v>
                </c:pt>
                <c:pt idx="137">
                  <c:v>2.7583558406043779E-5</c:v>
                </c:pt>
                <c:pt idx="138">
                  <c:v>2.7393230730850702E-5</c:v>
                </c:pt>
                <c:pt idx="139">
                  <c:v>2.7241491685186986E-5</c:v>
                </c:pt>
                <c:pt idx="140">
                  <c:v>2.7482624931397618E-5</c:v>
                </c:pt>
                <c:pt idx="141">
                  <c:v>2.7300697126044499E-5</c:v>
                </c:pt>
                <c:pt idx="142">
                  <c:v>2.7152444408694574E-5</c:v>
                </c:pt>
                <c:pt idx="143">
                  <c:v>2.7057048846890707E-5</c:v>
                </c:pt>
                <c:pt idx="144">
                  <c:v>2.6871755450521859E-5</c:v>
                </c:pt>
                <c:pt idx="145">
                  <c:v>2.6713031599966597E-5</c:v>
                </c:pt>
                <c:pt idx="146">
                  <c:v>2.6765833557376208E-5</c:v>
                </c:pt>
                <c:pt idx="147">
                  <c:v>2.6598240057867893E-5</c:v>
                </c:pt>
                <c:pt idx="148">
                  <c:v>2.6669729040431518E-5</c:v>
                </c:pt>
                <c:pt idx="149">
                  <c:v>2.6786375332374505E-5</c:v>
                </c:pt>
                <c:pt idx="150">
                  <c:v>2.6618762222337275E-5</c:v>
                </c:pt>
                <c:pt idx="151">
                  <c:v>2.6805032405359766E-5</c:v>
                </c:pt>
                <c:pt idx="152">
                  <c:v>2.6692951402169769E-5</c:v>
                </c:pt>
                <c:pt idx="153">
                  <c:v>2.6554572134682421E-5</c:v>
                </c:pt>
                <c:pt idx="154">
                  <c:v>2.6388476885474895E-5</c:v>
                </c:pt>
                <c:pt idx="155">
                  <c:v>2.6581432632724128E-5</c:v>
                </c:pt>
                <c:pt idx="156">
                  <c:v>2.6429703772441671E-5</c:v>
                </c:pt>
                <c:pt idx="157">
                  <c:v>2.6293779186706199E-5</c:v>
                </c:pt>
                <c:pt idx="158">
                  <c:v>2.6183280994475599E-5</c:v>
                </c:pt>
                <c:pt idx="159">
                  <c:v>2.6033018976826729E-5</c:v>
                </c:pt>
                <c:pt idx="160">
                  <c:v>2.5947909043227521E-5</c:v>
                </c:pt>
                <c:pt idx="161">
                  <c:v>2.6024023799286096E-5</c:v>
                </c:pt>
                <c:pt idx="162">
                  <c:v>2.6410458424017757E-5</c:v>
                </c:pt>
                <c:pt idx="163">
                  <c:v>2.6260528185148172E-5</c:v>
                </c:pt>
                <c:pt idx="164">
                  <c:v>2.6139142844023693E-5</c:v>
                </c:pt>
                <c:pt idx="165">
                  <c:v>2.5998992273138338E-5</c:v>
                </c:pt>
                <c:pt idx="166">
                  <c:v>2.585628227802081E-5</c:v>
                </c:pt>
                <c:pt idx="167">
                  <c:v>2.5724386263111899E-5</c:v>
                </c:pt>
                <c:pt idx="168">
                  <c:v>2.558317021292841E-5</c:v>
                </c:pt>
                <c:pt idx="169">
                  <c:v>2.5583679313087846E-5</c:v>
                </c:pt>
                <c:pt idx="170">
                  <c:v>2.5483721087502236E-5</c:v>
                </c:pt>
                <c:pt idx="171">
                  <c:v>2.5683956578023255E-5</c:v>
                </c:pt>
                <c:pt idx="172">
                  <c:v>2.5560534209410766E-5</c:v>
                </c:pt>
                <c:pt idx="173">
                  <c:v>2.572231697723712E-5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0D-4BCB-883E-6AA1AF0B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070504"/>
        <c:axId val="668070832"/>
      </c:scatterChart>
      <c:valAx>
        <c:axId val="668070504"/>
        <c:scaling>
          <c:orientation val="minMax"/>
          <c:max val="7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8070832"/>
        <c:crosses val="autoZero"/>
        <c:crossBetween val="midCat"/>
      </c:valAx>
      <c:valAx>
        <c:axId val="66807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8070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78256129417"/>
          <c:y val="0.88721722606180176"/>
          <c:w val="0.60421843487741167"/>
          <c:h val="0.11278277393819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91174839614262E-2"/>
          <c:y val="2.556263637658036E-2"/>
          <c:w val="0.87231360607650021"/>
          <c:h val="0.79145760849661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IHM!$V$151:$V$247</c:f>
              <c:numCache>
                <c:formatCode>General</c:formatCode>
                <c:ptCount val="97"/>
                <c:pt idx="0">
                  <c:v>99.940000000000055</c:v>
                </c:pt>
                <c:pt idx="1">
                  <c:v>99.941250000000053</c:v>
                </c:pt>
                <c:pt idx="2">
                  <c:v>99.942500000000052</c:v>
                </c:pt>
                <c:pt idx="3">
                  <c:v>99.943750000000051</c:v>
                </c:pt>
                <c:pt idx="4">
                  <c:v>99.94500000000005</c:v>
                </c:pt>
                <c:pt idx="5">
                  <c:v>99.946250000000049</c:v>
                </c:pt>
                <c:pt idx="6">
                  <c:v>99.947500000000048</c:v>
                </c:pt>
                <c:pt idx="7">
                  <c:v>99.948750000000047</c:v>
                </c:pt>
                <c:pt idx="8">
                  <c:v>99.950000000000045</c:v>
                </c:pt>
                <c:pt idx="9">
                  <c:v>99.951250000000044</c:v>
                </c:pt>
                <c:pt idx="10">
                  <c:v>99.952500000000043</c:v>
                </c:pt>
                <c:pt idx="11">
                  <c:v>99.953750000000042</c:v>
                </c:pt>
                <c:pt idx="12">
                  <c:v>99.955000000000041</c:v>
                </c:pt>
                <c:pt idx="13">
                  <c:v>99.95625000000004</c:v>
                </c:pt>
                <c:pt idx="14">
                  <c:v>99.957500000000039</c:v>
                </c:pt>
                <c:pt idx="15">
                  <c:v>99.958750000000038</c:v>
                </c:pt>
                <c:pt idx="16">
                  <c:v>99.960000000000036</c:v>
                </c:pt>
                <c:pt idx="17">
                  <c:v>99.961250000000035</c:v>
                </c:pt>
                <c:pt idx="18">
                  <c:v>99.962500000000034</c:v>
                </c:pt>
                <c:pt idx="19">
                  <c:v>99.963750000000033</c:v>
                </c:pt>
                <c:pt idx="20">
                  <c:v>99.965000000000032</c:v>
                </c:pt>
                <c:pt idx="21">
                  <c:v>99.966250000000031</c:v>
                </c:pt>
                <c:pt idx="22">
                  <c:v>99.96750000000003</c:v>
                </c:pt>
                <c:pt idx="23">
                  <c:v>99.968750000000028</c:v>
                </c:pt>
                <c:pt idx="24">
                  <c:v>99.970000000000027</c:v>
                </c:pt>
                <c:pt idx="25">
                  <c:v>99.971250000000026</c:v>
                </c:pt>
                <c:pt idx="26">
                  <c:v>99.972500000000025</c:v>
                </c:pt>
                <c:pt idx="27">
                  <c:v>99.973750000000024</c:v>
                </c:pt>
                <c:pt idx="28">
                  <c:v>99.975000000000023</c:v>
                </c:pt>
                <c:pt idx="29">
                  <c:v>99.976250000000022</c:v>
                </c:pt>
                <c:pt idx="30">
                  <c:v>99.97750000000002</c:v>
                </c:pt>
                <c:pt idx="31">
                  <c:v>99.978750000000019</c:v>
                </c:pt>
                <c:pt idx="32">
                  <c:v>99.980000000000018</c:v>
                </c:pt>
                <c:pt idx="33">
                  <c:v>99.981250000000017</c:v>
                </c:pt>
                <c:pt idx="34">
                  <c:v>99.982500000000016</c:v>
                </c:pt>
                <c:pt idx="35">
                  <c:v>99.983750000000015</c:v>
                </c:pt>
                <c:pt idx="36">
                  <c:v>99.985000000000014</c:v>
                </c:pt>
                <c:pt idx="37">
                  <c:v>99.986250000000013</c:v>
                </c:pt>
                <c:pt idx="38">
                  <c:v>99.987500000000011</c:v>
                </c:pt>
                <c:pt idx="39">
                  <c:v>99.98875000000001</c:v>
                </c:pt>
                <c:pt idx="40">
                  <c:v>99.990000000000009</c:v>
                </c:pt>
                <c:pt idx="41">
                  <c:v>99.991250000000008</c:v>
                </c:pt>
                <c:pt idx="42">
                  <c:v>99.992500000000007</c:v>
                </c:pt>
                <c:pt idx="43">
                  <c:v>99.993750000000006</c:v>
                </c:pt>
                <c:pt idx="44">
                  <c:v>99.995000000000005</c:v>
                </c:pt>
                <c:pt idx="45">
                  <c:v>99.996250000000003</c:v>
                </c:pt>
                <c:pt idx="46">
                  <c:v>99.997500000000002</c:v>
                </c:pt>
                <c:pt idx="47">
                  <c:v>99.998750000000001</c:v>
                </c:pt>
                <c:pt idx="48">
                  <c:v>100</c:v>
                </c:pt>
                <c:pt idx="49">
                  <c:v>100.00125</c:v>
                </c:pt>
                <c:pt idx="50">
                  <c:v>100.0025</c:v>
                </c:pt>
                <c:pt idx="51">
                  <c:v>100.00375</c:v>
                </c:pt>
                <c:pt idx="52">
                  <c:v>100.005</c:v>
                </c:pt>
                <c:pt idx="53">
                  <c:v>100.00624999999999</c:v>
                </c:pt>
                <c:pt idx="54">
                  <c:v>100.00749999999999</c:v>
                </c:pt>
                <c:pt idx="55">
                  <c:v>100.00874999999999</c:v>
                </c:pt>
                <c:pt idx="56">
                  <c:v>100.00999999999999</c:v>
                </c:pt>
                <c:pt idx="57">
                  <c:v>100.01124999999999</c:v>
                </c:pt>
                <c:pt idx="58">
                  <c:v>100.01249999999999</c:v>
                </c:pt>
                <c:pt idx="59">
                  <c:v>100.01374999999999</c:v>
                </c:pt>
                <c:pt idx="60">
                  <c:v>100.01499999999999</c:v>
                </c:pt>
                <c:pt idx="61">
                  <c:v>100.01624999999999</c:v>
                </c:pt>
                <c:pt idx="62">
                  <c:v>100.01749999999998</c:v>
                </c:pt>
                <c:pt idx="63">
                  <c:v>100.01874999999998</c:v>
                </c:pt>
                <c:pt idx="64">
                  <c:v>100.01999999999998</c:v>
                </c:pt>
                <c:pt idx="65">
                  <c:v>100.02124999999998</c:v>
                </c:pt>
                <c:pt idx="66">
                  <c:v>100.02249999999998</c:v>
                </c:pt>
                <c:pt idx="67">
                  <c:v>100.02374999999998</c:v>
                </c:pt>
                <c:pt idx="68">
                  <c:v>100.02499999999998</c:v>
                </c:pt>
                <c:pt idx="69">
                  <c:v>100.02624999999998</c:v>
                </c:pt>
                <c:pt idx="70">
                  <c:v>100.02749999999997</c:v>
                </c:pt>
                <c:pt idx="71">
                  <c:v>100.02874999999997</c:v>
                </c:pt>
                <c:pt idx="72">
                  <c:v>100.02999999999997</c:v>
                </c:pt>
                <c:pt idx="73">
                  <c:v>100.03124999999997</c:v>
                </c:pt>
                <c:pt idx="74">
                  <c:v>100.03249999999997</c:v>
                </c:pt>
                <c:pt idx="75">
                  <c:v>100.03374999999997</c:v>
                </c:pt>
                <c:pt idx="76">
                  <c:v>100.03499999999997</c:v>
                </c:pt>
                <c:pt idx="77">
                  <c:v>100.03624999999997</c:v>
                </c:pt>
                <c:pt idx="78">
                  <c:v>100.03749999999997</c:v>
                </c:pt>
                <c:pt idx="79">
                  <c:v>100.03874999999996</c:v>
                </c:pt>
                <c:pt idx="80">
                  <c:v>100.03999999999996</c:v>
                </c:pt>
                <c:pt idx="81">
                  <c:v>100.04124999999996</c:v>
                </c:pt>
                <c:pt idx="82">
                  <c:v>100.04249999999996</c:v>
                </c:pt>
                <c:pt idx="83">
                  <c:v>100.04374999999996</c:v>
                </c:pt>
                <c:pt idx="84">
                  <c:v>100.04499999999996</c:v>
                </c:pt>
                <c:pt idx="85">
                  <c:v>100.04624999999996</c:v>
                </c:pt>
                <c:pt idx="86">
                  <c:v>100.04749999999996</c:v>
                </c:pt>
                <c:pt idx="87">
                  <c:v>100.04874999999996</c:v>
                </c:pt>
                <c:pt idx="88">
                  <c:v>100.04999999999995</c:v>
                </c:pt>
                <c:pt idx="89">
                  <c:v>100.05124999999995</c:v>
                </c:pt>
                <c:pt idx="90">
                  <c:v>100.05249999999995</c:v>
                </c:pt>
                <c:pt idx="91">
                  <c:v>100.05374999999995</c:v>
                </c:pt>
                <c:pt idx="92">
                  <c:v>100.05499999999995</c:v>
                </c:pt>
                <c:pt idx="93">
                  <c:v>100.05624999999995</c:v>
                </c:pt>
                <c:pt idx="94">
                  <c:v>100.05749999999995</c:v>
                </c:pt>
                <c:pt idx="95">
                  <c:v>100.05874999999995</c:v>
                </c:pt>
                <c:pt idx="96">
                  <c:v>100.05999999999995</c:v>
                </c:pt>
              </c:numCache>
            </c:numRef>
          </c:cat>
          <c:val>
            <c:numRef>
              <c:f>IHM!$W$151:$W$247</c:f>
              <c:numCache>
                <c:formatCode>0.00%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5.7142857142857143E-3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1.7142857142857144E-2</c:v>
                </c:pt>
                <c:pt idx="40">
                  <c:v>2.2857142857142857E-2</c:v>
                </c:pt>
                <c:pt idx="41">
                  <c:v>5.7142857142857143E-3</c:v>
                </c:pt>
                <c:pt idx="42">
                  <c:v>2.2857142857142857E-2</c:v>
                </c:pt>
                <c:pt idx="43">
                  <c:v>2.2857142857142857E-2</c:v>
                </c:pt>
                <c:pt idx="44">
                  <c:v>2.2857142857142857E-2</c:v>
                </c:pt>
                <c:pt idx="45">
                  <c:v>2.8571428571428571E-2</c:v>
                </c:pt>
                <c:pt idx="46">
                  <c:v>5.1428571428571428E-2</c:v>
                </c:pt>
                <c:pt idx="47">
                  <c:v>5.7142857142857141E-2</c:v>
                </c:pt>
                <c:pt idx="48">
                  <c:v>0.14857142857142858</c:v>
                </c:pt>
                <c:pt idx="49">
                  <c:v>0.04</c:v>
                </c:pt>
                <c:pt idx="50">
                  <c:v>8.5714285714285715E-2</c:v>
                </c:pt>
                <c:pt idx="51">
                  <c:v>6.8571428571428575E-2</c:v>
                </c:pt>
                <c:pt idx="52">
                  <c:v>0.08</c:v>
                </c:pt>
                <c:pt idx="53">
                  <c:v>0.08</c:v>
                </c:pt>
                <c:pt idx="54">
                  <c:v>0.04</c:v>
                </c:pt>
                <c:pt idx="55">
                  <c:v>4.5714285714285714E-2</c:v>
                </c:pt>
                <c:pt idx="56">
                  <c:v>1.7142857142857144E-2</c:v>
                </c:pt>
                <c:pt idx="57">
                  <c:v>0.04</c:v>
                </c:pt>
                <c:pt idx="58">
                  <c:v>2.2857142857142857E-2</c:v>
                </c:pt>
                <c:pt idx="59">
                  <c:v>1.7142857142857144E-2</c:v>
                </c:pt>
                <c:pt idx="60">
                  <c:v>1.7142857142857144E-2</c:v>
                </c:pt>
                <c:pt idx="61">
                  <c:v>2.2857142857142857E-2</c:v>
                </c:pt>
                <c:pt idx="62">
                  <c:v>5.7142857142857143E-3</c:v>
                </c:pt>
                <c:pt idx="63">
                  <c:v>0</c:v>
                </c:pt>
                <c:pt idx="64">
                  <c:v>5.7142857142857143E-3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5.7142857142857143E-3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F4-4378-9ABC-176C2E8C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4154584"/>
        <c:axId val="494152944"/>
      </c:barChart>
      <c:catAx>
        <c:axId val="49415458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152944"/>
        <c:crosses val="autoZero"/>
        <c:auto val="1"/>
        <c:lblAlgn val="ctr"/>
        <c:lblOffset val="100"/>
        <c:tickMarkSkip val="1"/>
        <c:noMultiLvlLbl val="0"/>
      </c:catAx>
      <c:valAx>
        <c:axId val="49415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154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130175</xdr:colOff>
      <xdr:row>0</xdr:row>
      <xdr:rowOff>98425</xdr:rowOff>
    </xdr:from>
    <xdr:to>
      <xdr:col>13</xdr:col>
      <xdr:colOff>391584</xdr:colOff>
      <xdr:row>14</xdr:row>
      <xdr:rowOff>137582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57EBEAE-2CEB-47CA-82DF-427D88A1F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399523</xdr:colOff>
      <xdr:row>15</xdr:row>
      <xdr:rowOff>116417</xdr:rowOff>
    </xdr:from>
    <xdr:to>
      <xdr:col>17</xdr:col>
      <xdr:colOff>539751</xdr:colOff>
      <xdr:row>31</xdr:row>
      <xdr:rowOff>21166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A727EED-BF05-4937-89A3-CAC28128C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540810</xdr:colOff>
      <xdr:row>14</xdr:row>
      <xdr:rowOff>90762</xdr:rowOff>
    </xdr:from>
    <xdr:to>
      <xdr:col>17</xdr:col>
      <xdr:colOff>3524250</xdr:colOff>
      <xdr:row>30</xdr:row>
      <xdr:rowOff>169333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9892A71-F0B8-4095-A0BD-B23654C09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285750</xdr:colOff>
      <xdr:row>14</xdr:row>
      <xdr:rowOff>116417</xdr:rowOff>
    </xdr:from>
    <xdr:to>
      <xdr:col>12</xdr:col>
      <xdr:colOff>137583</xdr:colOff>
      <xdr:row>30</xdr:row>
      <xdr:rowOff>105834</xdr:rowOff>
    </xdr:to>
    <xdr:grpSp>
      <xdr:nvGrpSpPr>
        <xdr:cNvPr id="22" name="Groupe 21">
          <a:extLst>
            <a:ext uri="{FF2B5EF4-FFF2-40B4-BE49-F238E27FC236}">
              <a16:creationId xmlns:a16="http://schemas.microsoft.com/office/drawing/2014/main" id="{1816536E-CE6F-4AD4-9239-BBEAD94BA1A7}"/>
            </a:ext>
          </a:extLst>
        </xdr:cNvPr>
        <xdr:cNvGrpSpPr/>
      </xdr:nvGrpSpPr>
      <xdr:grpSpPr>
        <a:xfrm>
          <a:off x="3302000" y="3344334"/>
          <a:ext cx="5323416" cy="3079750"/>
          <a:chOff x="8658225" y="1247775"/>
          <a:chExt cx="4076700" cy="2381250"/>
        </a:xfrm>
        <a:effectLst/>
      </xdr:grpSpPr>
      <xdr:graphicFrame macro="">
        <xdr:nvGraphicFramePr>
          <xdr:cNvPr id="14" name="Graphique 13">
            <a:extLst>
              <a:ext uri="{FF2B5EF4-FFF2-40B4-BE49-F238E27FC236}">
                <a16:creationId xmlns:a16="http://schemas.microsoft.com/office/drawing/2014/main" id="{1743C972-B26B-4D0A-8C87-DEA1A204F06D}"/>
              </a:ext>
            </a:extLst>
          </xdr:cNvPr>
          <xdr:cNvGraphicFramePr/>
        </xdr:nvGraphicFramePr>
        <xdr:xfrm>
          <a:off x="8658225" y="1247775"/>
          <a:ext cx="4076700" cy="2381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19" name="Connecteur droit 18">
            <a:extLst>
              <a:ext uri="{FF2B5EF4-FFF2-40B4-BE49-F238E27FC236}">
                <a16:creationId xmlns:a16="http://schemas.microsoft.com/office/drawing/2014/main" id="{B9601B8D-FDFF-4914-9832-AE98E32342A7}"/>
              </a:ext>
            </a:extLst>
          </xdr:cNvPr>
          <xdr:cNvCxnSpPr/>
        </xdr:nvCxnSpPr>
        <xdr:spPr>
          <a:xfrm flipV="1">
            <a:off x="9274341" y="1552575"/>
            <a:ext cx="0" cy="1638300"/>
          </a:xfrm>
          <a:prstGeom prst="line">
            <a:avLst/>
          </a:prstGeom>
          <a:ln w="1905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Connecteur droit 19">
            <a:extLst>
              <a:ext uri="{FF2B5EF4-FFF2-40B4-BE49-F238E27FC236}">
                <a16:creationId xmlns:a16="http://schemas.microsoft.com/office/drawing/2014/main" id="{28B96F7F-B342-4D06-89C2-3D456A38AF3F}"/>
              </a:ext>
            </a:extLst>
          </xdr:cNvPr>
          <xdr:cNvCxnSpPr/>
        </xdr:nvCxnSpPr>
        <xdr:spPr>
          <a:xfrm flipV="1">
            <a:off x="12177043" y="1552575"/>
            <a:ext cx="0" cy="1638300"/>
          </a:xfrm>
          <a:prstGeom prst="line">
            <a:avLst/>
          </a:prstGeom>
          <a:ln w="1905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Connecteur droit 20">
            <a:extLst>
              <a:ext uri="{FF2B5EF4-FFF2-40B4-BE49-F238E27FC236}">
                <a16:creationId xmlns:a16="http://schemas.microsoft.com/office/drawing/2014/main" id="{0504DCD4-897E-45CB-B016-FA36C6717A17}"/>
              </a:ext>
            </a:extLst>
          </xdr:cNvPr>
          <xdr:cNvCxnSpPr/>
        </xdr:nvCxnSpPr>
        <xdr:spPr>
          <a:xfrm flipV="1">
            <a:off x="10757401" y="1552575"/>
            <a:ext cx="0" cy="1638300"/>
          </a:xfrm>
          <a:prstGeom prst="line">
            <a:avLst/>
          </a:prstGeom>
          <a:ln w="19050">
            <a:solidFill>
              <a:schemeClr val="accent6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592E-456E-4ED1-9F74-E6B64A9CA2B3}">
  <dimension ref="A1:AI2149"/>
  <sheetViews>
    <sheetView tabSelected="1" zoomScale="90" zoomScaleNormal="90" workbookViewId="0">
      <selection activeCell="A32" sqref="A32"/>
    </sheetView>
  </sheetViews>
  <sheetFormatPr baseColWidth="10" defaultRowHeight="15" x14ac:dyDescent="0.25"/>
  <cols>
    <col min="1" max="1" width="8.28515625" style="9" customWidth="1"/>
    <col min="2" max="2" width="24.42578125" style="2" customWidth="1"/>
    <col min="3" max="3" width="12.5703125" style="10" bestFit="1" customWidth="1"/>
    <col min="4" max="4" width="11.42578125" style="10"/>
    <col min="5" max="5" width="9" style="10" customWidth="1"/>
    <col min="6" max="7" width="8.28515625" style="11" customWidth="1"/>
    <col min="8" max="8" width="8.28515625" style="12" customWidth="1"/>
    <col min="9" max="11" width="11.42578125" style="10"/>
    <col min="12" max="13" width="2.5703125" style="9" customWidth="1"/>
    <col min="14" max="14" width="11.42578125" style="9"/>
    <col min="15" max="15" width="14.7109375" style="9" customWidth="1"/>
    <col min="16" max="16" width="15.140625" style="9" customWidth="1"/>
    <col min="17" max="17" width="12.85546875" style="9" customWidth="1"/>
    <col min="18" max="19" width="88.42578125" style="9" customWidth="1"/>
    <col min="20" max="20" width="11.42578125" style="9"/>
    <col min="21" max="29" width="11.42578125" style="13"/>
    <col min="30" max="30" width="16.42578125" style="13" customWidth="1"/>
    <col min="31" max="32" width="11.42578125" style="13"/>
    <col min="33" max="33" width="15.5703125" style="13" customWidth="1"/>
    <col min="34" max="35" width="11.42578125" style="13"/>
    <col min="36" max="16384" width="11.42578125" style="9"/>
  </cols>
  <sheetData>
    <row r="1" spans="2:35" ht="15.75" thickBot="1" x14ac:dyDescent="0.3">
      <c r="B1" s="9"/>
    </row>
    <row r="2" spans="2:35" ht="16.5" thickBot="1" x14ac:dyDescent="0.3">
      <c r="B2" s="85" t="s">
        <v>37</v>
      </c>
      <c r="C2" s="86"/>
      <c r="D2" s="14"/>
      <c r="O2" s="87" t="s">
        <v>40</v>
      </c>
      <c r="P2" s="88"/>
      <c r="Q2" s="10"/>
    </row>
    <row r="3" spans="2:35" x14ac:dyDescent="0.25">
      <c r="B3" s="15" t="s">
        <v>41</v>
      </c>
      <c r="C3" s="91">
        <v>1000000</v>
      </c>
      <c r="O3" s="16" t="s">
        <v>18</v>
      </c>
      <c r="P3" s="17">
        <f>AVERAGE(B33:B3032)</f>
        <v>100.00234575614773</v>
      </c>
      <c r="Q3" s="18"/>
    </row>
    <row r="4" spans="2:35" x14ac:dyDescent="0.25">
      <c r="B4" s="19" t="s">
        <v>20</v>
      </c>
      <c r="C4" s="92">
        <v>99.95</v>
      </c>
      <c r="O4" s="20" t="s">
        <v>19</v>
      </c>
      <c r="P4" s="21">
        <f>_xlfn.STDEV.S(B33:B3032)</f>
        <v>6.832976934483868E-3</v>
      </c>
      <c r="Q4" s="22">
        <f>P4/P3</f>
        <v>6.8328166532671605E-5</v>
      </c>
    </row>
    <row r="5" spans="2:35" ht="15.75" thickBot="1" x14ac:dyDescent="0.3">
      <c r="B5" s="19" t="s">
        <v>21</v>
      </c>
      <c r="C5" s="93">
        <v>100.05</v>
      </c>
      <c r="O5" s="20"/>
      <c r="P5" s="23"/>
      <c r="Q5" s="10"/>
    </row>
    <row r="6" spans="2:35" ht="21" x14ac:dyDescent="0.35">
      <c r="B6" s="24" t="s">
        <v>3</v>
      </c>
      <c r="C6" s="23">
        <f>IF(D6="",C4+(C5-C4)/2,D6)</f>
        <v>100</v>
      </c>
      <c r="O6" s="25" t="s">
        <v>4</v>
      </c>
      <c r="P6" s="26">
        <f>(C5-C4)/(6*P4)</f>
        <v>2.4391516064622345</v>
      </c>
      <c r="Q6" s="27" t="str">
        <f>IF(P6&gt;=$C$10,"capable", "non capable")</f>
        <v>capable</v>
      </c>
      <c r="R6"/>
    </row>
    <row r="7" spans="2:35" ht="21.75" thickBot="1" x14ac:dyDescent="0.4">
      <c r="B7" s="28" t="s">
        <v>7</v>
      </c>
      <c r="C7" s="29">
        <f>MIN(C6-C4,C5-C6)/C6</f>
        <v>4.999999999999716E-4</v>
      </c>
      <c r="O7" s="25" t="s">
        <v>5</v>
      </c>
      <c r="P7" s="30">
        <f>MIN((C5-P3)/(3*P4),(P3-C4)/(3*P4))</f>
        <v>2.3247185089399998</v>
      </c>
      <c r="Q7" s="27" t="str">
        <f>IF(P7&gt;=$C$10,"centré", "non centré")</f>
        <v>centré</v>
      </c>
    </row>
    <row r="8" spans="2:35" ht="21.75" thickBot="1" x14ac:dyDescent="0.4">
      <c r="B8" s="31"/>
      <c r="C8" s="31"/>
      <c r="O8" s="25" t="s">
        <v>22</v>
      </c>
      <c r="P8" s="26">
        <f>P6/(1+9*(P6-P7)^2)</f>
        <v>2.1819940030922487</v>
      </c>
      <c r="Q8" s="27" t="str">
        <f>IF(P8&gt;=$C$10,"réglé", "non réglé")</f>
        <v>réglé</v>
      </c>
      <c r="V8" s="32"/>
      <c r="W8" s="32"/>
    </row>
    <row r="9" spans="2:35" ht="21.75" thickBot="1" x14ac:dyDescent="0.3">
      <c r="B9" s="85" t="s">
        <v>44</v>
      </c>
      <c r="C9" s="86"/>
      <c r="D9" s="33"/>
      <c r="O9" s="20"/>
      <c r="P9" s="26"/>
      <c r="Q9" s="10"/>
      <c r="V9" s="32" t="s">
        <v>38</v>
      </c>
      <c r="W9" s="32">
        <f>COUNTA(B33:B2149)</f>
        <v>175</v>
      </c>
    </row>
    <row r="10" spans="2:35" ht="15.75" thickBot="1" x14ac:dyDescent="0.3">
      <c r="B10" s="34" t="s">
        <v>24</v>
      </c>
      <c r="C10" s="95">
        <v>1.66</v>
      </c>
      <c r="D10" s="35"/>
      <c r="O10" s="34" t="s">
        <v>10</v>
      </c>
      <c r="P10" s="36">
        <f>_xlfn.CONFIDENCE.NORM(1-C11,Q4,COUNTA(B33:B2149))</f>
        <v>2.572231697723712E-5</v>
      </c>
      <c r="Q10" s="37" t="str">
        <f>""&amp;ROUND(400*P10/C11,2)&amp;"% de la pleine échelle"</f>
        <v>0,01% de la pleine échelle</v>
      </c>
      <c r="V10" s="32"/>
      <c r="W10" s="32"/>
    </row>
    <row r="11" spans="2:35" ht="16.5" thickBot="1" x14ac:dyDescent="0.3">
      <c r="B11" s="38" t="s">
        <v>9</v>
      </c>
      <c r="C11" s="39">
        <f>1-2*(1-_xlfn.NORM.S.DIST(3*C10,TRUE))</f>
        <v>0.99999936415726753</v>
      </c>
      <c r="D11" s="40"/>
      <c r="O11" s="20"/>
      <c r="P11" s="23"/>
      <c r="Q11" s="10"/>
    </row>
    <row r="12" spans="2:35" ht="18.75" x14ac:dyDescent="0.3">
      <c r="B12" s="41"/>
      <c r="O12" s="42" t="s">
        <v>9</v>
      </c>
      <c r="P12" s="43">
        <f>AE18*$C$3</f>
        <v>999999.99997893441</v>
      </c>
      <c r="Q12" s="10"/>
      <c r="AF12" s="13" t="s">
        <v>33</v>
      </c>
      <c r="AG12" s="44" t="s">
        <v>34</v>
      </c>
    </row>
    <row r="13" spans="2:35" ht="18.75" x14ac:dyDescent="0.3">
      <c r="B13" s="9"/>
      <c r="D13" s="33"/>
      <c r="O13" s="45" t="s">
        <v>42</v>
      </c>
      <c r="P13" s="46">
        <f>AE19*$C$3</f>
        <v>2.0967116931558394E-5</v>
      </c>
      <c r="Q13" s="10"/>
      <c r="AC13" s="47" t="s">
        <v>1</v>
      </c>
      <c r="AD13" s="48" t="s">
        <v>12</v>
      </c>
      <c r="AE13" s="49">
        <f>C4*(1-P10)</f>
        <v>99.947429054418123</v>
      </c>
      <c r="AF13" s="49">
        <f>$P$3-AE13</f>
        <v>5.491670172960994E-2</v>
      </c>
      <c r="AG13" s="50">
        <f>AF13/$P$4</f>
        <v>8.0370096747235831</v>
      </c>
      <c r="AH13" s="51">
        <f>_xlfn.NORM.S.DIST(AG13,TRUE)</f>
        <v>0.99999999999999956</v>
      </c>
      <c r="AI13" s="52">
        <f>1-AH13</f>
        <v>0</v>
      </c>
    </row>
    <row r="14" spans="2:35" ht="19.5" thickBot="1" x14ac:dyDescent="0.35">
      <c r="B14" s="10"/>
      <c r="O14" s="53" t="s">
        <v>43</v>
      </c>
      <c r="P14" s="54">
        <f>AE20*$C$3</f>
        <v>9.8476782284251385E-8</v>
      </c>
      <c r="Q14" s="10"/>
      <c r="V14" s="32" t="s">
        <v>15</v>
      </c>
      <c r="W14" s="55">
        <f>1-2*(1-_xlfn.NORM.S.DIST(C22,TRUE))</f>
        <v>0.99806479357356337</v>
      </c>
      <c r="X14" s="51">
        <f>1-W14</f>
        <v>1.9352064264366309E-3</v>
      </c>
      <c r="AC14" s="56" t="s">
        <v>1</v>
      </c>
      <c r="AD14" s="56" t="s">
        <v>13</v>
      </c>
      <c r="AE14" s="49">
        <f>C4*(1+P10)</f>
        <v>99.952570945581883</v>
      </c>
      <c r="AF14" s="49">
        <f>$P$3-AE14</f>
        <v>4.9774810565850203E-2</v>
      </c>
      <c r="AG14" s="50">
        <f>AF14/$P$4</f>
        <v>7.2844985491832288</v>
      </c>
      <c r="AH14" s="51">
        <f t="shared" ref="AH14:AH16" si="0">_xlfn.NORM.S.DIST(AG14,TRUE)</f>
        <v>0.99999999999983857</v>
      </c>
      <c r="AI14" s="52">
        <f t="shared" ref="AI14:AI16" si="1">1-AH14</f>
        <v>1.6142642778049776E-13</v>
      </c>
    </row>
    <row r="15" spans="2:35" x14ac:dyDescent="0.25">
      <c r="B15" s="10"/>
      <c r="AC15" s="58"/>
      <c r="AD15" s="58" t="s">
        <v>35</v>
      </c>
      <c r="AE15" s="49">
        <f>C5*(1-P10)</f>
        <v>100.04742648218642</v>
      </c>
      <c r="AF15" s="49">
        <f>AE15-$P$3</f>
        <v>4.5080726038690955E-2</v>
      </c>
      <c r="AG15" s="50">
        <f>AF15/$P$4</f>
        <v>6.5975235202657903</v>
      </c>
      <c r="AH15" s="51">
        <f t="shared" si="0"/>
        <v>0.99999999997909583</v>
      </c>
      <c r="AI15" s="52">
        <f t="shared" si="1"/>
        <v>2.0904167286062147E-11</v>
      </c>
    </row>
    <row r="16" spans="2:35" x14ac:dyDescent="0.25">
      <c r="B16" s="10"/>
      <c r="D16" s="60"/>
      <c r="AC16" s="61"/>
      <c r="AD16" s="62" t="s">
        <v>36</v>
      </c>
      <c r="AE16" s="49">
        <f>C5*(1+P10)</f>
        <v>100.05257351781357</v>
      </c>
      <c r="AF16" s="49">
        <f>AE16-$P$3</f>
        <v>5.0227761665837534E-2</v>
      </c>
      <c r="AG16" s="50">
        <f>AF16/$P$4</f>
        <v>7.3507875333742083</v>
      </c>
      <c r="AH16" s="51">
        <f t="shared" si="0"/>
        <v>0.99999999999990152</v>
      </c>
      <c r="AI16" s="52">
        <f t="shared" si="1"/>
        <v>9.8476782284251385E-14</v>
      </c>
    </row>
    <row r="17" spans="1:35" x14ac:dyDescent="0.25">
      <c r="B17" s="10"/>
      <c r="AC17" s="64"/>
      <c r="AD17" s="65" t="s">
        <v>1</v>
      </c>
      <c r="AE17" s="56" t="s">
        <v>1</v>
      </c>
      <c r="AF17" s="47"/>
      <c r="AG17" s="47"/>
    </row>
    <row r="18" spans="1:35" x14ac:dyDescent="0.25">
      <c r="B18" s="10"/>
      <c r="V18" s="68" t="s">
        <v>31</v>
      </c>
      <c r="W18" s="68" t="s">
        <v>20</v>
      </c>
      <c r="X18" s="68" t="s">
        <v>21</v>
      </c>
      <c r="Y18" s="68" t="s">
        <v>30</v>
      </c>
      <c r="AC18" s="56"/>
      <c r="AD18" s="56" t="s">
        <v>14</v>
      </c>
      <c r="AE18" s="69">
        <f>1-AI14-AI15</f>
        <v>0.99999999997893441</v>
      </c>
      <c r="AF18" s="47"/>
      <c r="AG18" s="70"/>
    </row>
    <row r="19" spans="1:35" x14ac:dyDescent="0.25">
      <c r="B19" s="9"/>
      <c r="U19" s="13" t="s">
        <v>28</v>
      </c>
      <c r="V19" s="68">
        <f>MIN(A33:A2032)</f>
        <v>1</v>
      </c>
      <c r="W19" s="68">
        <f>C4</f>
        <v>99.95</v>
      </c>
      <c r="X19" s="68">
        <f>C5</f>
        <v>100.05</v>
      </c>
      <c r="Y19" s="68">
        <f>C6</f>
        <v>100</v>
      </c>
      <c r="AC19" s="56"/>
      <c r="AD19" s="56" t="s">
        <v>11</v>
      </c>
      <c r="AE19" s="69">
        <f>1-AE18-AE20</f>
        <v>2.0967116931558394E-11</v>
      </c>
      <c r="AF19" s="47"/>
      <c r="AG19" s="70"/>
    </row>
    <row r="20" spans="1:35" ht="15.75" thickBot="1" x14ac:dyDescent="0.3">
      <c r="B20" s="9"/>
      <c r="U20" s="13" t="s">
        <v>29</v>
      </c>
      <c r="V20" s="68">
        <f>MAX(A33:A2032)</f>
        <v>175</v>
      </c>
      <c r="W20" s="68">
        <f>C4</f>
        <v>99.95</v>
      </c>
      <c r="X20" s="68">
        <f>C5</f>
        <v>100.05</v>
      </c>
      <c r="Y20" s="68">
        <f>C6</f>
        <v>100</v>
      </c>
      <c r="AC20" s="56"/>
      <c r="AD20" s="56" t="s">
        <v>8</v>
      </c>
      <c r="AE20" s="69">
        <f>AI13+AI16</f>
        <v>9.8476782284251385E-14</v>
      </c>
      <c r="AF20" s="47"/>
      <c r="AG20" s="47"/>
    </row>
    <row r="21" spans="1:35" ht="15.75" thickBot="1" x14ac:dyDescent="0.3">
      <c r="B21" s="89" t="s">
        <v>39</v>
      </c>
      <c r="C21" s="90"/>
      <c r="AC21" s="47"/>
      <c r="AD21" s="48"/>
      <c r="AE21" s="47"/>
      <c r="AF21" s="47"/>
      <c r="AG21" s="47"/>
    </row>
    <row r="22" spans="1:35" ht="15.75" thickBot="1" x14ac:dyDescent="0.3">
      <c r="B22" s="57" t="s">
        <v>16</v>
      </c>
      <c r="C22" s="94">
        <v>3.1</v>
      </c>
      <c r="AC22" s="47"/>
      <c r="AD22" s="48"/>
      <c r="AE22" s="71"/>
      <c r="AF22" s="47"/>
      <c r="AG22" s="47"/>
    </row>
    <row r="23" spans="1:35" x14ac:dyDescent="0.25">
      <c r="B23" s="57" t="s">
        <v>23</v>
      </c>
      <c r="C23" s="59">
        <f>X14/2</f>
        <v>9.6760321321831544E-4</v>
      </c>
    </row>
    <row r="24" spans="1:35" x14ac:dyDescent="0.25">
      <c r="B24" s="57"/>
      <c r="C24" s="63" t="str">
        <f>""&amp;ROUND(400*C23/C11,1)&amp;"% de la pleine échelle"</f>
        <v>0,4% de la pleine échelle</v>
      </c>
    </row>
    <row r="25" spans="1:35" ht="15.75" thickBot="1" x14ac:dyDescent="0.3">
      <c r="B25" s="66" t="s">
        <v>17</v>
      </c>
      <c r="C25" s="67">
        <f>((((C22)^2)*Q4*(1-Q4))/(X14^2))/(1+((((C22)^2)*Q4*(1-Q4))/((X14^2)*C3)))</f>
        <v>175.29226358182478</v>
      </c>
    </row>
    <row r="26" spans="1:35" x14ac:dyDescent="0.25">
      <c r="B26" s="9"/>
    </row>
    <row r="27" spans="1:35" x14ac:dyDescent="0.25">
      <c r="B27" s="9"/>
    </row>
    <row r="28" spans="1:35" x14ac:dyDescent="0.25">
      <c r="B28" s="9"/>
    </row>
    <row r="29" spans="1:35" x14ac:dyDescent="0.25">
      <c r="B29" s="9"/>
    </row>
    <row r="30" spans="1:35" x14ac:dyDescent="0.25">
      <c r="B30" s="9"/>
    </row>
    <row r="31" spans="1:35" ht="15.75" thickBot="1" x14ac:dyDescent="0.3">
      <c r="B31" s="9"/>
      <c r="V31" s="72" t="s">
        <v>6</v>
      </c>
      <c r="W31" s="47">
        <f>C7*C6/40</f>
        <v>1.2499999999999289E-3</v>
      </c>
    </row>
    <row r="32" spans="1:35" s="78" customFormat="1" ht="19.5" thickBot="1" x14ac:dyDescent="0.35">
      <c r="A32" s="73" t="s">
        <v>2</v>
      </c>
      <c r="B32" s="74" t="s">
        <v>0</v>
      </c>
      <c r="C32" s="75" t="s">
        <v>25</v>
      </c>
      <c r="D32" s="75" t="s">
        <v>26</v>
      </c>
      <c r="E32" s="75" t="s">
        <v>27</v>
      </c>
      <c r="F32" s="76" t="s">
        <v>4</v>
      </c>
      <c r="G32" s="76" t="s">
        <v>5</v>
      </c>
      <c r="H32" s="76" t="s">
        <v>22</v>
      </c>
      <c r="I32" s="75" t="s">
        <v>10</v>
      </c>
      <c r="J32" s="77" t="s">
        <v>32</v>
      </c>
      <c r="K32" s="33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</row>
    <row r="33" spans="1:10" x14ac:dyDescent="0.25">
      <c r="A33" s="10">
        <f>IF(B33="","",COUNTA($B$33:B33)-COUNTBLANK($B$33:B33))</f>
        <v>1</v>
      </c>
      <c r="B33" s="1">
        <v>100.00413022279905</v>
      </c>
      <c r="C33" s="10">
        <f>B33</f>
        <v>100.00413022279905</v>
      </c>
      <c r="F33" s="80"/>
      <c r="G33" s="80"/>
      <c r="H33" s="81"/>
      <c r="J33" s="10">
        <f>IF(B33="","",B33)</f>
        <v>100.00413022279905</v>
      </c>
    </row>
    <row r="34" spans="1:10" x14ac:dyDescent="0.25">
      <c r="A34" s="10">
        <f>IF(B34="","",COUNTA($B$33:B34)-COUNTBLANK($B$33:B34))</f>
        <v>2</v>
      </c>
      <c r="B34" s="1">
        <v>100.0095159087755</v>
      </c>
      <c r="C34" s="10">
        <f>IF(B34="","",AVERAGE($B$33:B34))</f>
        <v>100.00682306578727</v>
      </c>
      <c r="D34" s="10">
        <f>IF(B34="","",_xlfn.STDEV.S($B$33:B34))</f>
        <v>3.8082550752886598E-3</v>
      </c>
      <c r="E34" s="82">
        <f>IF(D34="","",D34/C34)</f>
        <v>3.8079952532673532E-5</v>
      </c>
      <c r="F34" s="80">
        <f t="shared" ref="F34:F97" si="2">IF(D34="","",($C$5-$C$4)/(6*D34))</f>
        <v>4.3764575473985055</v>
      </c>
      <c r="G34" s="80">
        <f t="shared" ref="G34:G97" si="3">IF(D34="","",MIN(($C$5-C34)/(3*D34),(C34-$C$4)/(3*D34)))</f>
        <v>3.7792403921763049</v>
      </c>
      <c r="H34" s="81">
        <f>IF(D34="","",F34/(1+9*(F34-G34)^2))</f>
        <v>1.0395349123421931</v>
      </c>
      <c r="I34" s="83">
        <f t="shared" ref="I34:I97" si="4">IF(D34="","",_xlfn.CONFIDENCE.NORM(1-$C$11,E34,A34))</f>
        <v>1.3409443146153227E-4</v>
      </c>
      <c r="J34" s="10">
        <f t="shared" ref="J34:J97" si="5">IF(B34="","",B34)</f>
        <v>100.0095159087755</v>
      </c>
    </row>
    <row r="35" spans="1:10" x14ac:dyDescent="0.25">
      <c r="A35" s="10">
        <f>IF(B35="","",COUNTA($B$33:B35)-COUNTBLANK($B$33:B35))</f>
        <v>3</v>
      </c>
      <c r="B35" s="1">
        <v>99.999635372483567</v>
      </c>
      <c r="C35" s="10">
        <f>IF(B35="","",AVERAGE($B$33:B35))</f>
        <v>100.00442716801938</v>
      </c>
      <c r="D35" s="10">
        <f>IF(B35="","",_xlfn.STDEV.S($B$33:B35))</f>
        <v>4.9469568122174406E-3</v>
      </c>
      <c r="E35" s="82">
        <f t="shared" ref="E35:E36" si="6">IF(D35="","",D35/C35)</f>
        <v>4.9467378118230329E-5</v>
      </c>
      <c r="F35" s="80">
        <f t="shared" si="2"/>
        <v>3.369074624929866</v>
      </c>
      <c r="G35" s="80">
        <f t="shared" si="3"/>
        <v>3.0707654362422403</v>
      </c>
      <c r="H35" s="81">
        <f t="shared" ref="H35:H37" si="7">IF(D35="","",F35/(1+9*(F35-G35)^2))</f>
        <v>1.8707775705775918</v>
      </c>
      <c r="I35" s="83">
        <f t="shared" si="4"/>
        <v>1.4222882028104377E-4</v>
      </c>
      <c r="J35" s="10">
        <f t="shared" si="5"/>
        <v>99.999635372483567</v>
      </c>
    </row>
    <row r="36" spans="1:10" x14ac:dyDescent="0.25">
      <c r="A36" s="10">
        <f>IF(B36="","",COUNTA($B$33:B36)-COUNTBLANK($B$33:B36))</f>
        <v>4</v>
      </c>
      <c r="B36" s="1">
        <v>100.00536202846432</v>
      </c>
      <c r="C36" s="10">
        <f>IF(B36="","",AVERAGE($B$33:B36))</f>
        <v>100.00466088313061</v>
      </c>
      <c r="D36" s="10">
        <f>IF(B36="","",_xlfn.STDEV.S($B$33:B36))</f>
        <v>4.0661298734191451E-3</v>
      </c>
      <c r="E36" s="82">
        <f t="shared" si="6"/>
        <v>4.0659403646905863E-5</v>
      </c>
      <c r="F36" s="80">
        <f t="shared" si="2"/>
        <v>4.0989017039563906</v>
      </c>
      <c r="G36" s="80">
        <f t="shared" si="3"/>
        <v>3.7168116678362564</v>
      </c>
      <c r="H36" s="81">
        <f t="shared" si="7"/>
        <v>1.7713986858720518</v>
      </c>
      <c r="I36" s="83">
        <f t="shared" si="4"/>
        <v>1.0124191508020526E-4</v>
      </c>
      <c r="J36" s="10">
        <f t="shared" si="5"/>
        <v>100.00536202846432</v>
      </c>
    </row>
    <row r="37" spans="1:10" x14ac:dyDescent="0.25">
      <c r="A37" s="10">
        <f>IF(B37="","",COUNTA($B$33:B37)-COUNTBLANK($B$33:B37))</f>
        <v>5</v>
      </c>
      <c r="B37" s="1">
        <v>99.998837695031241</v>
      </c>
      <c r="C37" s="10">
        <f>IF(B37="","",AVERAGE($B$33:B37))</f>
        <v>100.00349624551073</v>
      </c>
      <c r="D37" s="10">
        <f>IF(B37="","",_xlfn.STDEV.S($B$33:B37))</f>
        <v>4.3797217992419101E-3</v>
      </c>
      <c r="E37" s="82">
        <f>IF(D37="","",D37/C37)</f>
        <v>4.3795686787685895E-5</v>
      </c>
      <c r="F37" s="80">
        <f t="shared" si="2"/>
        <v>3.8054167434905493</v>
      </c>
      <c r="G37" s="80">
        <f t="shared" si="3"/>
        <v>3.5393233193726767</v>
      </c>
      <c r="H37" s="81">
        <f t="shared" si="7"/>
        <v>2.3242714950362973</v>
      </c>
      <c r="I37" s="83">
        <f t="shared" si="4"/>
        <v>9.7538412246872083E-5</v>
      </c>
      <c r="J37" s="10">
        <f t="shared" si="5"/>
        <v>99.998837695031241</v>
      </c>
    </row>
    <row r="38" spans="1:10" x14ac:dyDescent="0.25">
      <c r="A38" s="10">
        <f>IF(B38="","",COUNTA($B$33:B38)-COUNTBLANK($B$33:B38))</f>
        <v>6</v>
      </c>
      <c r="B38" s="1">
        <v>99.997183491202478</v>
      </c>
      <c r="C38" s="10">
        <f>IF(B38="","",AVERAGE($B$33:B38))</f>
        <v>100.0024441197927</v>
      </c>
      <c r="D38" s="10">
        <f>IF(B38="","",_xlfn.STDEV.S($B$33:B38))</f>
        <v>4.6890704399067439E-3</v>
      </c>
      <c r="E38" s="82">
        <f t="shared" ref="E38:E101" si="8">IF(D38="","",D38/C38)</f>
        <v>4.6889558362090801E-5</v>
      </c>
      <c r="F38" s="80">
        <f t="shared" si="2"/>
        <v>3.5543647467571811</v>
      </c>
      <c r="G38" s="80">
        <f t="shared" si="3"/>
        <v>3.3806188821967567</v>
      </c>
      <c r="H38" s="81">
        <f t="shared" ref="H38:H101" si="9">IF(D38="","",F38/(1+9*(F38-G38)^2))</f>
        <v>2.7949960906435938</v>
      </c>
      <c r="I38" s="83">
        <f t="shared" si="4"/>
        <v>9.5330058568251062E-5</v>
      </c>
      <c r="J38" s="10">
        <f t="shared" si="5"/>
        <v>99.997183491202478</v>
      </c>
    </row>
    <row r="39" spans="1:10" x14ac:dyDescent="0.25">
      <c r="A39" s="10">
        <f>IF(B39="","",COUNTA($B$33:B39)-COUNTBLANK($B$33:B39))</f>
        <v>7</v>
      </c>
      <c r="B39" s="1">
        <v>100.00164606586138</v>
      </c>
      <c r="C39" s="10">
        <f>IF(B39="","",AVERAGE($B$33:B39))</f>
        <v>100.00233011208822</v>
      </c>
      <c r="D39" s="10">
        <f>IF(B39="","",_xlfn.STDEV.S($B$33:B39))</f>
        <v>4.2911306538907391E-3</v>
      </c>
      <c r="E39" s="82">
        <f t="shared" si="8"/>
        <v>4.2910306680664331E-5</v>
      </c>
      <c r="F39" s="80">
        <f t="shared" si="2"/>
        <v>3.8839802399291119</v>
      </c>
      <c r="G39" s="80">
        <f t="shared" si="3"/>
        <v>3.7029780537800328</v>
      </c>
      <c r="H39" s="81">
        <f t="shared" si="9"/>
        <v>2.9995457969338832</v>
      </c>
      <c r="I39" s="83">
        <f t="shared" si="4"/>
        <v>8.0768485826612673E-5</v>
      </c>
      <c r="J39" s="10">
        <f t="shared" si="5"/>
        <v>100.00164606586138</v>
      </c>
    </row>
    <row r="40" spans="1:10" x14ac:dyDescent="0.25">
      <c r="A40" s="10">
        <f>IF(B40="","",COUNTA($B$33:B40)-COUNTBLANK($B$33:B40))</f>
        <v>8</v>
      </c>
      <c r="B40" s="1">
        <v>99.999258457296676</v>
      </c>
      <c r="C40" s="10">
        <f>IF(B40="","",AVERAGE($B$33:B40))</f>
        <v>100.00194615523928</v>
      </c>
      <c r="D40" s="10">
        <f>IF(B40="","",_xlfn.STDEV.S($B$33:B40))</f>
        <v>4.1185728109932387E-3</v>
      </c>
      <c r="E40" s="82">
        <f t="shared" si="8"/>
        <v>4.1184926587325812E-5</v>
      </c>
      <c r="F40" s="80">
        <f t="shared" si="2"/>
        <v>4.0467092440806871</v>
      </c>
      <c r="G40" s="80">
        <f t="shared" si="3"/>
        <v>3.8891987561363712</v>
      </c>
      <c r="H40" s="81">
        <f t="shared" si="9"/>
        <v>3.3080647501706459</v>
      </c>
      <c r="I40" s="83">
        <f t="shared" si="4"/>
        <v>7.251413077227203E-5</v>
      </c>
      <c r="J40" s="10">
        <f t="shared" si="5"/>
        <v>99.999258457296676</v>
      </c>
    </row>
    <row r="41" spans="1:10" x14ac:dyDescent="0.25">
      <c r="A41" s="10">
        <f>IF(B41="","",COUNTA($B$33:B41)-COUNTBLANK($B$33:B41))</f>
        <v>9</v>
      </c>
      <c r="B41" s="1">
        <v>99.997323371546244</v>
      </c>
      <c r="C41" s="10">
        <f>IF(B41="","",AVERAGE($B$33:B41))</f>
        <v>100.00143251260673</v>
      </c>
      <c r="D41" s="10">
        <f>IF(B41="","",_xlfn.STDEV.S($B$33:B41))</f>
        <v>4.1493096456351793E-3</v>
      </c>
      <c r="E41" s="82">
        <f t="shared" si="8"/>
        <v>4.1492502071028783E-5</v>
      </c>
      <c r="F41" s="80">
        <f t="shared" si="2"/>
        <v>4.0167324422745931</v>
      </c>
      <c r="G41" s="80">
        <f t="shared" si="3"/>
        <v>3.9016520450464904</v>
      </c>
      <c r="H41" s="81">
        <f t="shared" si="9"/>
        <v>3.5889590945699825</v>
      </c>
      <c r="I41" s="83">
        <f t="shared" si="4"/>
        <v>6.8877553437506148E-5</v>
      </c>
      <c r="J41" s="10">
        <f t="shared" si="5"/>
        <v>99.997323371546244</v>
      </c>
    </row>
    <row r="42" spans="1:10" x14ac:dyDescent="0.25">
      <c r="A42" s="10">
        <f>IF(B42="","",COUNTA($B$33:B42)-COUNTBLANK($B$33:B42))</f>
        <v>10</v>
      </c>
      <c r="B42" s="1">
        <v>100.00556994581018</v>
      </c>
      <c r="C42" s="10">
        <f>IF(B42="","",AVERAGE($B$33:B42))</f>
        <v>100.00184625592706</v>
      </c>
      <c r="D42" s="10">
        <f>IF(B42="","",_xlfn.STDEV.S($B$33:B42))</f>
        <v>4.1250007736658677E-3</v>
      </c>
      <c r="E42" s="82">
        <f t="shared" si="8"/>
        <v>4.1249246170006394E-5</v>
      </c>
      <c r="F42" s="80">
        <f t="shared" si="2"/>
        <v>4.0404032826045109</v>
      </c>
      <c r="G42" s="80">
        <f t="shared" si="3"/>
        <v>3.891210912439826</v>
      </c>
      <c r="H42" s="81">
        <f t="shared" si="9"/>
        <v>3.3660903291231383</v>
      </c>
      <c r="I42" s="83">
        <f t="shared" si="4"/>
        <v>6.4959901691395472E-5</v>
      </c>
      <c r="J42" s="10">
        <f t="shared" si="5"/>
        <v>100.00556994581018</v>
      </c>
    </row>
    <row r="43" spans="1:10" x14ac:dyDescent="0.25">
      <c r="A43" s="10">
        <f>IF(B43="","",COUNTA($B$33:B43)-COUNTBLANK($B$33:B43))</f>
        <v>11</v>
      </c>
      <c r="B43" s="5">
        <v>99.999926767671155</v>
      </c>
      <c r="C43" s="10">
        <f>IF(B43="","",AVERAGE($B$33:B43))</f>
        <v>100.00167175699471</v>
      </c>
      <c r="D43" s="10">
        <f>IF(B43="","",_xlfn.STDEV.S($B$33:B43))</f>
        <v>3.9558838324442657E-3</v>
      </c>
      <c r="E43" s="82">
        <f t="shared" si="8"/>
        <v>3.9558177007851549E-5</v>
      </c>
      <c r="F43" s="80">
        <f t="shared" si="2"/>
        <v>4.2131334924381996</v>
      </c>
      <c r="G43" s="80">
        <f t="shared" si="3"/>
        <v>4.0722667847255432</v>
      </c>
      <c r="H43" s="81">
        <f t="shared" si="9"/>
        <v>3.5747209832145024</v>
      </c>
      <c r="I43" s="83">
        <f t="shared" si="4"/>
        <v>5.9397650910292477E-5</v>
      </c>
      <c r="J43" s="10">
        <f t="shared" si="5"/>
        <v>99.999926767671155</v>
      </c>
    </row>
    <row r="44" spans="1:10" x14ac:dyDescent="0.25">
      <c r="A44" s="10">
        <f>IF(B44="","",COUNTA($B$33:B44)-COUNTBLANK($B$33:B44))</f>
        <v>12</v>
      </c>
      <c r="B44" s="5">
        <v>100.00235900178011</v>
      </c>
      <c r="C44" s="10">
        <f>IF(B44="","",AVERAGE($B$33:B44))</f>
        <v>100.00172902739349</v>
      </c>
      <c r="D44" s="10">
        <f>IF(B44="","",_xlfn.STDEV.S($B$33:B44))</f>
        <v>3.777001162178511E-3</v>
      </c>
      <c r="E44" s="82">
        <f t="shared" si="8"/>
        <v>3.7769358579228929E-5</v>
      </c>
      <c r="F44" s="80">
        <f t="shared" si="2"/>
        <v>4.4126718396487501</v>
      </c>
      <c r="G44" s="80">
        <f t="shared" si="3"/>
        <v>4.2600792298636367</v>
      </c>
      <c r="H44" s="81">
        <f t="shared" si="9"/>
        <v>3.6481612039202127</v>
      </c>
      <c r="I44" s="83">
        <f t="shared" si="4"/>
        <v>5.4297311863348329E-5</v>
      </c>
      <c r="J44" s="10">
        <f t="shared" si="5"/>
        <v>100.00235900178011</v>
      </c>
    </row>
    <row r="45" spans="1:10" x14ac:dyDescent="0.25">
      <c r="A45" s="10">
        <f>IF(B45="","",COUNTA($B$33:B45)-COUNTBLANK($B$33:B45))</f>
        <v>13</v>
      </c>
      <c r="B45" s="5">
        <v>100.00230382923139</v>
      </c>
      <c r="C45" s="10">
        <f>IF(B45="","",AVERAGE($B$33:B45))</f>
        <v>100.00177324291948</v>
      </c>
      <c r="D45" s="10">
        <f>IF(B45="","",_xlfn.STDEV.S($B$33:B45))</f>
        <v>3.6197156605333931E-3</v>
      </c>
      <c r="E45" s="82">
        <f t="shared" si="8"/>
        <v>3.6196514753198973E-5</v>
      </c>
      <c r="F45" s="80">
        <f t="shared" si="2"/>
        <v>4.6044132273665266</v>
      </c>
      <c r="G45" s="80">
        <f t="shared" si="3"/>
        <v>4.4411183642904248</v>
      </c>
      <c r="H45" s="81">
        <f t="shared" si="9"/>
        <v>3.7132756704116061</v>
      </c>
      <c r="I45" s="83">
        <f t="shared" si="4"/>
        <v>4.9994752452017973E-5</v>
      </c>
      <c r="J45" s="10">
        <f t="shared" si="5"/>
        <v>100.00230382923139</v>
      </c>
    </row>
    <row r="46" spans="1:10" x14ac:dyDescent="0.25">
      <c r="A46" s="10">
        <f>IF(B46="","",COUNTA($B$33:B46)-COUNTBLANK($B$33:B46))</f>
        <v>14</v>
      </c>
      <c r="B46" s="5">
        <v>100.01108706499052</v>
      </c>
      <c r="C46" s="10">
        <f>IF(B46="","",AVERAGE($B$33:B46))</f>
        <v>100.00243851592457</v>
      </c>
      <c r="D46" s="10">
        <f>IF(B46="","",_xlfn.STDEV.S($B$33:B46))</f>
        <v>4.276763196717096E-3</v>
      </c>
      <c r="E46" s="82">
        <f t="shared" si="8"/>
        <v>4.2766589097085434E-5</v>
      </c>
      <c r="F46" s="80">
        <f t="shared" si="2"/>
        <v>3.8970281729554936</v>
      </c>
      <c r="G46" s="80">
        <f t="shared" si="3"/>
        <v>3.7069688677907351</v>
      </c>
      <c r="H46" s="81">
        <f t="shared" si="9"/>
        <v>2.9409250439069137</v>
      </c>
      <c r="I46" s="83">
        <f t="shared" si="4"/>
        <v>5.6920661537606193E-5</v>
      </c>
      <c r="J46" s="10">
        <f t="shared" si="5"/>
        <v>100.01108706499052</v>
      </c>
    </row>
    <row r="47" spans="1:10" x14ac:dyDescent="0.25">
      <c r="A47" s="10">
        <f>IF(B47="","",COUNTA($B$33:B47)-COUNTBLANK($B$33:B47))</f>
        <v>15</v>
      </c>
      <c r="B47" s="5">
        <v>99.99344533732156</v>
      </c>
      <c r="C47" s="10">
        <f>IF(B47="","",AVERAGE($B$33:B47))</f>
        <v>100.00183897068436</v>
      </c>
      <c r="D47" s="10">
        <f>IF(B47="","",_xlfn.STDEV.S($B$33:B47))</f>
        <v>4.7303321288560858E-3</v>
      </c>
      <c r="E47" s="82">
        <f t="shared" si="8"/>
        <v>4.7302451410346435E-5</v>
      </c>
      <c r="F47" s="80">
        <f t="shared" si="2"/>
        <v>3.5233607731252778</v>
      </c>
      <c r="G47" s="80">
        <f t="shared" si="3"/>
        <v>3.3937736296811956</v>
      </c>
      <c r="H47" s="81">
        <f t="shared" si="9"/>
        <v>3.0607699328525899</v>
      </c>
      <c r="I47" s="83">
        <f t="shared" si="4"/>
        <v>6.0822933373268359E-5</v>
      </c>
      <c r="J47" s="10">
        <f t="shared" si="5"/>
        <v>99.99344533732156</v>
      </c>
    </row>
    <row r="48" spans="1:10" x14ac:dyDescent="0.25">
      <c r="A48" s="10">
        <f>IF(B48="","",COUNTA($B$33:B48)-COUNTBLANK($B$33:B48))</f>
        <v>16</v>
      </c>
      <c r="B48" s="5">
        <v>99.999054152372921</v>
      </c>
      <c r="C48" s="10">
        <f>IF(B48="","",AVERAGE($B$33:B48))</f>
        <v>100.00166491953991</v>
      </c>
      <c r="D48" s="10">
        <f>IF(B48="","",_xlfn.STDEV.S($B$33:B48))</f>
        <v>4.6226622986003628E-3</v>
      </c>
      <c r="E48" s="82">
        <f t="shared" si="8"/>
        <v>4.6225853362738504E-5</v>
      </c>
      <c r="F48" s="80">
        <f t="shared" si="2"/>
        <v>3.6054259623749734</v>
      </c>
      <c r="G48" s="80">
        <f t="shared" si="3"/>
        <v>3.485371079686157</v>
      </c>
      <c r="H48" s="81">
        <f t="shared" si="9"/>
        <v>3.1914372714196833</v>
      </c>
      <c r="I48" s="83">
        <f t="shared" si="4"/>
        <v>5.7551187436273857E-5</v>
      </c>
      <c r="J48" s="10">
        <f t="shared" si="5"/>
        <v>99.999054152372921</v>
      </c>
    </row>
    <row r="49" spans="1:10" x14ac:dyDescent="0.25">
      <c r="A49" s="10">
        <f>IF(B49="","",COUNTA($B$33:B49)-COUNTBLANK($B$33:B49))</f>
        <v>17</v>
      </c>
      <c r="B49" s="5">
        <v>100.01062133852778</v>
      </c>
      <c r="C49" s="10">
        <f>IF(B49="","",AVERAGE($B$33:B49))</f>
        <v>100.00219176771566</v>
      </c>
      <c r="D49" s="10">
        <f>IF(B49="","",_xlfn.STDEV.S($B$33:B49))</f>
        <v>4.9751499285516209E-3</v>
      </c>
      <c r="E49" s="82">
        <f t="shared" si="8"/>
        <v>4.975040887211614E-5</v>
      </c>
      <c r="F49" s="80">
        <f t="shared" si="2"/>
        <v>3.3499827956979309</v>
      </c>
      <c r="G49" s="80">
        <f t="shared" si="3"/>
        <v>3.2031351129055139</v>
      </c>
      <c r="H49" s="81">
        <f t="shared" si="9"/>
        <v>2.8054970427363144</v>
      </c>
      <c r="I49" s="83">
        <f t="shared" si="4"/>
        <v>6.0089907627476445E-5</v>
      </c>
      <c r="J49" s="10">
        <f t="shared" si="5"/>
        <v>100.01062133852778</v>
      </c>
    </row>
    <row r="50" spans="1:10" x14ac:dyDescent="0.25">
      <c r="A50" s="10">
        <f>IF(B50="","",COUNTA($B$33:B50)-COUNTBLANK($B$33:B50))</f>
        <v>18</v>
      </c>
      <c r="B50" s="5">
        <v>99.992059785598798</v>
      </c>
      <c r="C50" s="10">
        <f>IF(B50="","",AVERAGE($B$33:B50))</f>
        <v>100.00162887982027</v>
      </c>
      <c r="D50" s="10">
        <f>IF(B50="","",_xlfn.STDEV.S($B$33:B50))</f>
        <v>5.3850979591916048E-3</v>
      </c>
      <c r="E50" s="82">
        <f t="shared" si="8"/>
        <v>5.3850102438464234E-5</v>
      </c>
      <c r="F50" s="80">
        <f t="shared" si="2"/>
        <v>3.0949607217855832</v>
      </c>
      <c r="G50" s="80">
        <f t="shared" si="3"/>
        <v>2.9941343405004517</v>
      </c>
      <c r="H50" s="81">
        <f t="shared" si="9"/>
        <v>2.8355279680275727</v>
      </c>
      <c r="I50" s="83">
        <f t="shared" si="4"/>
        <v>6.3209102518666405E-5</v>
      </c>
      <c r="J50" s="10">
        <f t="shared" si="5"/>
        <v>99.992059785598798</v>
      </c>
    </row>
    <row r="51" spans="1:10" x14ac:dyDescent="0.25">
      <c r="A51" s="10">
        <f>IF(B51="","",COUNTA($B$33:B51)-COUNTBLANK($B$33:B51))</f>
        <v>19</v>
      </c>
      <c r="B51" s="5">
        <v>100.00358906685517</v>
      </c>
      <c r="C51" s="10">
        <f>IF(B51="","",AVERAGE($B$33:B51))</f>
        <v>100.00173204755895</v>
      </c>
      <c r="D51" s="10">
        <f>IF(B51="","",_xlfn.STDEV.S($B$33:B51))</f>
        <v>5.2526599910031457E-3</v>
      </c>
      <c r="E51" s="82">
        <f t="shared" si="8"/>
        <v>5.2525690140097566E-5</v>
      </c>
      <c r="F51" s="80">
        <f t="shared" si="2"/>
        <v>3.1729955289725016</v>
      </c>
      <c r="G51" s="80">
        <f t="shared" si="3"/>
        <v>3.063079945762444</v>
      </c>
      <c r="H51" s="81">
        <f t="shared" si="9"/>
        <v>2.8618213411976279</v>
      </c>
      <c r="I51" s="83">
        <f t="shared" si="4"/>
        <v>6.0010094357380175E-5</v>
      </c>
      <c r="J51" s="10">
        <f t="shared" si="5"/>
        <v>100.00358906685517</v>
      </c>
    </row>
    <row r="52" spans="1:10" x14ac:dyDescent="0.25">
      <c r="A52" s="10">
        <f>IF(B52="","",COUNTA($B$33:B52)-COUNTBLANK($B$33:B52))</f>
        <v>20</v>
      </c>
      <c r="B52" s="1">
        <v>100.002474662623</v>
      </c>
      <c r="C52" s="10">
        <f>IF(B52="","",AVERAGE($B$33:B52))</f>
        <v>100.00176917831214</v>
      </c>
      <c r="D52" s="10">
        <f>IF(B52="","",_xlfn.STDEV.S($B$33:B52))</f>
        <v>5.1152597759635456E-3</v>
      </c>
      <c r="E52" s="82">
        <f t="shared" si="8"/>
        <v>5.115169279498023E-5</v>
      </c>
      <c r="F52" s="80">
        <f t="shared" si="2"/>
        <v>3.2582248794053221</v>
      </c>
      <c r="G52" s="80">
        <f t="shared" si="3"/>
        <v>3.1429372635506154</v>
      </c>
      <c r="H52" s="81">
        <f t="shared" si="9"/>
        <v>2.910113834285581</v>
      </c>
      <c r="I52" s="83">
        <f t="shared" si="4"/>
        <v>5.696057380204134E-5</v>
      </c>
      <c r="J52" s="10">
        <f t="shared" si="5"/>
        <v>100.002474662623</v>
      </c>
    </row>
    <row r="53" spans="1:10" x14ac:dyDescent="0.25">
      <c r="A53" s="10">
        <f>IF(B53="","",COUNTA($B$33:B53)-COUNTBLANK($B$33:B53))</f>
        <v>21</v>
      </c>
      <c r="B53" s="1">
        <v>100.00868340350749</v>
      </c>
      <c r="C53" s="10">
        <f>IF(B53="","",AVERAGE($B$33:B53))</f>
        <v>100.00209842713097</v>
      </c>
      <c r="D53" s="10">
        <f>IF(B53="","",_xlfn.STDEV.S($B$33:B53))</f>
        <v>5.209039155686053E-3</v>
      </c>
      <c r="E53" s="82">
        <f t="shared" si="8"/>
        <v>5.2089298500888452E-5</v>
      </c>
      <c r="F53" s="80">
        <f t="shared" si="2"/>
        <v>3.1995664015066607</v>
      </c>
      <c r="G53" s="80">
        <f t="shared" si="3"/>
        <v>3.0652852626211455</v>
      </c>
      <c r="H53" s="81">
        <f t="shared" si="9"/>
        <v>2.7528294757610459</v>
      </c>
      <c r="I53" s="83">
        <f t="shared" si="4"/>
        <v>5.6606747776898778E-5</v>
      </c>
      <c r="J53" s="10">
        <f t="shared" si="5"/>
        <v>100.00868340350749</v>
      </c>
    </row>
    <row r="54" spans="1:10" x14ac:dyDescent="0.25">
      <c r="A54" s="10">
        <f>IF(B54="","",COUNTA($B$33:B54)-COUNTBLANK($B$33:B54))</f>
        <v>22</v>
      </c>
      <c r="B54" s="1">
        <v>100.00140103715884</v>
      </c>
      <c r="C54" s="10">
        <f>IF(B54="","",AVERAGE($B$33:B54))</f>
        <v>100.00206672758678</v>
      </c>
      <c r="D54" s="10">
        <f>IF(B54="","",_xlfn.STDEV.S($B$33:B54))</f>
        <v>5.0856756087138471E-3</v>
      </c>
      <c r="E54" s="82">
        <f t="shared" si="8"/>
        <v>5.0855705038252992E-5</v>
      </c>
      <c r="F54" s="80">
        <f t="shared" si="2"/>
        <v>3.2771784810869353</v>
      </c>
      <c r="G54" s="80">
        <f t="shared" si="3"/>
        <v>3.1417177776136844</v>
      </c>
      <c r="H54" s="81">
        <f t="shared" si="9"/>
        <v>2.812675236145286</v>
      </c>
      <c r="I54" s="83">
        <f t="shared" si="4"/>
        <v>5.3995514269412469E-5</v>
      </c>
      <c r="J54" s="10">
        <f t="shared" si="5"/>
        <v>100.00140103715884</v>
      </c>
    </row>
    <row r="55" spans="1:10" x14ac:dyDescent="0.25">
      <c r="A55" s="10">
        <f>IF(B55="","",COUNTA($B$33:B55)-COUNTBLANK($B$33:B55))</f>
        <v>23</v>
      </c>
      <c r="B55" s="1">
        <v>100.01239677958867</v>
      </c>
      <c r="C55" s="10">
        <f>IF(B55="","",AVERAGE($B$33:B55))</f>
        <v>100.00251586028251</v>
      </c>
      <c r="D55" s="10">
        <f>IF(B55="","",_xlfn.STDEV.S($B$33:B55))</f>
        <v>5.4155350386108454E-3</v>
      </c>
      <c r="E55" s="82">
        <f t="shared" si="8"/>
        <v>5.4153987947434285E-5</v>
      </c>
      <c r="F55" s="80">
        <f t="shared" si="2"/>
        <v>3.0775660295498586</v>
      </c>
      <c r="G55" s="80">
        <f t="shared" si="3"/>
        <v>2.9227115067386507</v>
      </c>
      <c r="H55" s="81">
        <f t="shared" si="9"/>
        <v>2.5312692490367272</v>
      </c>
      <c r="I55" s="83">
        <f t="shared" si="4"/>
        <v>5.6233597586923591E-5</v>
      </c>
      <c r="J55" s="10">
        <f t="shared" si="5"/>
        <v>100.01239677958867</v>
      </c>
    </row>
    <row r="56" spans="1:10" x14ac:dyDescent="0.25">
      <c r="A56" s="10">
        <f>IF(B56="","",COUNTA($B$33:B56)-COUNTBLANK($B$33:B56))</f>
        <v>24</v>
      </c>
      <c r="B56" s="1">
        <v>100.00091803786238</v>
      </c>
      <c r="C56" s="10">
        <f>IF(B56="","",AVERAGE($B$33:B56))</f>
        <v>100.00244928434834</v>
      </c>
      <c r="D56" s="10">
        <f>IF(B56="","",_xlfn.STDEV.S($B$33:B56))</f>
        <v>5.3065304089409265E-3</v>
      </c>
      <c r="E56" s="82">
        <f t="shared" si="8"/>
        <v>5.3064004401054864E-5</v>
      </c>
      <c r="F56" s="80">
        <f t="shared" si="2"/>
        <v>3.1407841625828055</v>
      </c>
      <c r="G56" s="80">
        <f t="shared" si="3"/>
        <v>2.9869306927639592</v>
      </c>
      <c r="H56" s="81">
        <f t="shared" si="9"/>
        <v>2.589188576620014</v>
      </c>
      <c r="I56" s="83">
        <f t="shared" si="4"/>
        <v>5.3941589813610371E-5</v>
      </c>
      <c r="J56" s="10">
        <f t="shared" si="5"/>
        <v>100.00091803786238</v>
      </c>
    </row>
    <row r="57" spans="1:10" x14ac:dyDescent="0.25">
      <c r="A57" s="10">
        <f>IF(B57="","",COUNTA($B$33:B57)-COUNTBLANK($B$33:B57))</f>
        <v>25</v>
      </c>
      <c r="B57" s="1">
        <v>99.989441015355879</v>
      </c>
      <c r="C57" s="10">
        <f>IF(B57="","",AVERAGE($B$33:B57))</f>
        <v>100.00192895358865</v>
      </c>
      <c r="D57" s="10">
        <f>IF(B57="","",_xlfn.STDEV.S($B$33:B57))</f>
        <v>5.8098678780753848E-3</v>
      </c>
      <c r="E57" s="82">
        <f t="shared" si="8"/>
        <v>5.8097558105821848E-5</v>
      </c>
      <c r="F57" s="80">
        <f t="shared" si="2"/>
        <v>2.8686825615364651</v>
      </c>
      <c r="G57" s="80">
        <f t="shared" si="3"/>
        <v>2.7580114511012335</v>
      </c>
      <c r="H57" s="81">
        <f t="shared" si="9"/>
        <v>2.5838566710966777</v>
      </c>
      <c r="I57" s="83">
        <f t="shared" si="4"/>
        <v>5.7865167873061144E-5</v>
      </c>
      <c r="J57" s="10">
        <f t="shared" si="5"/>
        <v>99.989441015355879</v>
      </c>
    </row>
    <row r="58" spans="1:10" x14ac:dyDescent="0.25">
      <c r="A58" s="10">
        <f>IF(B58="","",COUNTA($B$33:B58)-COUNTBLANK($B$33:B58))</f>
        <v>26</v>
      </c>
      <c r="B58" s="1">
        <v>99.987929135573538</v>
      </c>
      <c r="C58" s="10">
        <f>IF(B58="","",AVERAGE($B$33:B58))</f>
        <v>100.00139049904962</v>
      </c>
      <c r="D58" s="10">
        <f>IF(B58="","",_xlfn.STDEV.S($B$33:B58))</f>
        <v>6.3200195985674695E-3</v>
      </c>
      <c r="E58" s="82">
        <f t="shared" si="8"/>
        <v>6.3199317199769668E-5</v>
      </c>
      <c r="F58" s="80">
        <f t="shared" si="2"/>
        <v>2.6371226238670964</v>
      </c>
      <c r="G58" s="80">
        <f t="shared" si="3"/>
        <v>2.5637842938227164</v>
      </c>
      <c r="H58" s="81">
        <f t="shared" si="9"/>
        <v>2.5153624883915509</v>
      </c>
      <c r="I58" s="83">
        <f t="shared" si="4"/>
        <v>6.1724141045943202E-5</v>
      </c>
      <c r="J58" s="10">
        <f t="shared" si="5"/>
        <v>99.987929135573538</v>
      </c>
    </row>
    <row r="59" spans="1:10" x14ac:dyDescent="0.25">
      <c r="A59" s="10">
        <f>IF(B59="","",COUNTA($B$33:B59)-COUNTBLANK($B$33:B59))</f>
        <v>27</v>
      </c>
      <c r="B59" s="1">
        <v>100.00685308169125</v>
      </c>
      <c r="C59" s="10">
        <f>IF(B59="","",AVERAGE($B$33:B59))</f>
        <v>100.00159281692522</v>
      </c>
      <c r="D59" s="10">
        <f>IF(B59="","",_xlfn.STDEV.S($B$33:B59))</f>
        <v>6.2858229500942246E-3</v>
      </c>
      <c r="E59" s="82">
        <f t="shared" si="8"/>
        <v>6.2857228300371146E-5</v>
      </c>
      <c r="F59" s="80">
        <f t="shared" si="2"/>
        <v>2.6514693141994856</v>
      </c>
      <c r="G59" s="80">
        <f t="shared" si="3"/>
        <v>2.5670032101920559</v>
      </c>
      <c r="H59" s="81">
        <f t="shared" si="9"/>
        <v>2.4914890471395612</v>
      </c>
      <c r="I59" s="83">
        <f t="shared" si="4"/>
        <v>6.024245854800558E-5</v>
      </c>
      <c r="J59" s="10">
        <f t="shared" si="5"/>
        <v>100.00685308169125</v>
      </c>
    </row>
    <row r="60" spans="1:10" x14ac:dyDescent="0.25">
      <c r="A60" s="10">
        <f>IF(B60="","",COUNTA($B$33:B60)-COUNTBLANK($B$33:B60))</f>
        <v>28</v>
      </c>
      <c r="B60" s="1">
        <v>100.00436139431876</v>
      </c>
      <c r="C60" s="10">
        <f>IF(B60="","",AVERAGE($B$33:B60))</f>
        <v>100.00169169468928</v>
      </c>
      <c r="D60" s="10">
        <f>IF(B60="","",_xlfn.STDEV.S($B$33:B60))</f>
        <v>6.1904708556629624E-3</v>
      </c>
      <c r="E60" s="82">
        <f t="shared" si="8"/>
        <v>6.1903661335678339E-5</v>
      </c>
      <c r="F60" s="80">
        <f t="shared" si="2"/>
        <v>2.6923100124797887</v>
      </c>
      <c r="G60" s="80">
        <f t="shared" si="3"/>
        <v>2.6012186814793723</v>
      </c>
      <c r="H60" s="81">
        <f t="shared" si="9"/>
        <v>2.505223258339393</v>
      </c>
      <c r="I60" s="83">
        <f t="shared" si="4"/>
        <v>5.8259487987522819E-5</v>
      </c>
      <c r="J60" s="10">
        <f t="shared" si="5"/>
        <v>100.00436139431876</v>
      </c>
    </row>
    <row r="61" spans="1:10" x14ac:dyDescent="0.25">
      <c r="A61" s="10">
        <f>IF(B61="","",COUNTA($B$33:B61)-COUNTBLANK($B$33:B61))</f>
        <v>29</v>
      </c>
      <c r="B61" s="1">
        <v>99.998113819647656</v>
      </c>
      <c r="C61" s="10">
        <f>IF(B61="","",AVERAGE($B$33:B61))</f>
        <v>100.00156831968785</v>
      </c>
      <c r="D61" s="10">
        <f>IF(B61="","",_xlfn.STDEV.S($B$33:B61))</f>
        <v>6.1151213738539082E-3</v>
      </c>
      <c r="E61" s="82">
        <f t="shared" si="8"/>
        <v>6.1150254707055342E-5</v>
      </c>
      <c r="F61" s="80">
        <f t="shared" si="2"/>
        <v>2.7254841969165939</v>
      </c>
      <c r="G61" s="80">
        <f t="shared" si="3"/>
        <v>2.639995586417708</v>
      </c>
      <c r="H61" s="81">
        <f t="shared" si="9"/>
        <v>2.5572798254656579</v>
      </c>
      <c r="I61" s="83">
        <f t="shared" si="4"/>
        <v>5.6549479792318963E-5</v>
      </c>
      <c r="J61" s="10">
        <f t="shared" si="5"/>
        <v>99.998113819647656</v>
      </c>
    </row>
    <row r="62" spans="1:10" x14ac:dyDescent="0.25">
      <c r="A62" s="10">
        <f>IF(B62="","",COUNTA($B$33:B62)-COUNTBLANK($B$33:B62))</f>
        <v>30</v>
      </c>
      <c r="B62" s="1">
        <v>100.00141558982529</v>
      </c>
      <c r="C62" s="10">
        <f>IF(B62="","",AVERAGE($B$33:B62))</f>
        <v>100.00156322869243</v>
      </c>
      <c r="D62" s="10">
        <f>IF(B62="","",_xlfn.STDEV.S($B$33:B62))</f>
        <v>6.0088280242888851E-3</v>
      </c>
      <c r="E62" s="82">
        <f t="shared" si="8"/>
        <v>6.008734094033475E-5</v>
      </c>
      <c r="F62" s="80">
        <f t="shared" si="2"/>
        <v>2.7736967340878649</v>
      </c>
      <c r="G62" s="80">
        <f t="shared" si="3"/>
        <v>2.6869782877111845</v>
      </c>
      <c r="H62" s="81">
        <f t="shared" si="9"/>
        <v>2.5978707614171102</v>
      </c>
      <c r="I62" s="83">
        <f t="shared" si="4"/>
        <v>5.4632578808532971E-5</v>
      </c>
      <c r="J62" s="10">
        <f t="shared" si="5"/>
        <v>100.00141558982529</v>
      </c>
    </row>
    <row r="63" spans="1:10" x14ac:dyDescent="0.25">
      <c r="A63" s="10">
        <f>IF(B63="","",COUNTA($B$33:B63)-COUNTBLANK($B$33:B63))</f>
        <v>31</v>
      </c>
      <c r="B63" s="1">
        <v>100.00660379257609</v>
      </c>
      <c r="C63" s="10">
        <f>IF(B63="","",AVERAGE($B$33:B63))</f>
        <v>100.00172582752739</v>
      </c>
      <c r="D63" s="10">
        <f>IF(B63="","",_xlfn.STDEV.S($B$33:B63))</f>
        <v>5.9767943107465133E-3</v>
      </c>
      <c r="E63" s="82">
        <f t="shared" si="8"/>
        <v>5.9766911633651886E-5</v>
      </c>
      <c r="F63" s="80">
        <f t="shared" si="2"/>
        <v>2.7885628649957703</v>
      </c>
      <c r="G63" s="80">
        <f t="shared" si="3"/>
        <v>2.6923112939101648</v>
      </c>
      <c r="H63" s="81">
        <f t="shared" si="9"/>
        <v>2.5739488515954054</v>
      </c>
      <c r="I63" s="83">
        <f t="shared" si="4"/>
        <v>5.3457581991232964E-5</v>
      </c>
      <c r="J63" s="10">
        <f t="shared" si="5"/>
        <v>100.00660379257609</v>
      </c>
    </row>
    <row r="64" spans="1:10" x14ac:dyDescent="0.25">
      <c r="A64" s="10">
        <f>IF(B64="","",COUNTA($B$33:B64)-COUNTBLANK($B$33:B64))</f>
        <v>32</v>
      </c>
      <c r="B64" s="1">
        <v>100.00189795082487</v>
      </c>
      <c r="C64" s="10">
        <f>IF(B64="","",AVERAGE($B$33:B64))</f>
        <v>100.00173120638044</v>
      </c>
      <c r="D64" s="10">
        <f>IF(B64="","",_xlfn.STDEV.S($B$33:B64))</f>
        <v>5.8796829176980328E-3</v>
      </c>
      <c r="E64" s="82">
        <f t="shared" si="8"/>
        <v>5.8795811300143666E-5</v>
      </c>
      <c r="F64" s="80">
        <f t="shared" si="2"/>
        <v>2.8346199786554003</v>
      </c>
      <c r="G64" s="80">
        <f t="shared" si="3"/>
        <v>2.7364737347919132</v>
      </c>
      <c r="H64" s="81">
        <f t="shared" si="9"/>
        <v>2.608479980495487</v>
      </c>
      <c r="I64" s="83">
        <f t="shared" si="4"/>
        <v>5.1760771509939979E-5</v>
      </c>
      <c r="J64" s="10">
        <f t="shared" si="5"/>
        <v>100.00189795082487</v>
      </c>
    </row>
    <row r="65" spans="1:10" x14ac:dyDescent="0.25">
      <c r="A65" s="10">
        <f>IF(B65="","",COUNTA($B$33:B65)-COUNTBLANK($B$33:B65))</f>
        <v>33</v>
      </c>
      <c r="B65" s="1">
        <v>100.00990171257824</v>
      </c>
      <c r="C65" s="10">
        <f>IF(B65="","",AVERAGE($B$33:B65))</f>
        <v>100.00197879747734</v>
      </c>
      <c r="D65" s="10">
        <f>IF(B65="","",_xlfn.STDEV.S($B$33:B65))</f>
        <v>5.9593021679594411E-3</v>
      </c>
      <c r="E65" s="82">
        <f t="shared" si="8"/>
        <v>5.9591842477718765E-5</v>
      </c>
      <c r="F65" s="80">
        <f t="shared" si="2"/>
        <v>2.7967480414527541</v>
      </c>
      <c r="G65" s="80">
        <f t="shared" si="3"/>
        <v>2.6860640820693766</v>
      </c>
      <c r="H65" s="81">
        <f t="shared" si="9"/>
        <v>2.5190063106471308</v>
      </c>
      <c r="I65" s="83">
        <f t="shared" si="4"/>
        <v>5.166056909765905E-5</v>
      </c>
      <c r="J65" s="10">
        <f t="shared" si="5"/>
        <v>100.00990171257824</v>
      </c>
    </row>
    <row r="66" spans="1:10" x14ac:dyDescent="0.25">
      <c r="A66" s="10">
        <f>IF(B66="","",COUNTA($B$33:B66)-COUNTBLANK($B$33:B66))</f>
        <v>34</v>
      </c>
      <c r="B66" s="1">
        <v>100.00491605389425</v>
      </c>
      <c r="C66" s="10">
        <f>IF(B66="","",AVERAGE($B$33:B66))</f>
        <v>100.00206518737195</v>
      </c>
      <c r="D66" s="10">
        <f>IF(B66="","",_xlfn.STDEV.S($B$33:B66))</f>
        <v>5.8898957147630422E-3</v>
      </c>
      <c r="E66" s="82">
        <f t="shared" si="8"/>
        <v>5.8897740798925074E-5</v>
      </c>
      <c r="F66" s="80">
        <f t="shared" si="2"/>
        <v>2.8297048833803062</v>
      </c>
      <c r="G66" s="80">
        <f t="shared" si="3"/>
        <v>2.7128274675500066</v>
      </c>
      <c r="H66" s="81">
        <f t="shared" si="9"/>
        <v>2.5199007887904532</v>
      </c>
      <c r="I66" s="83">
        <f t="shared" si="4"/>
        <v>5.0302378490933907E-5</v>
      </c>
      <c r="J66" s="10">
        <f t="shared" si="5"/>
        <v>100.00491605389425</v>
      </c>
    </row>
    <row r="67" spans="1:10" x14ac:dyDescent="0.25">
      <c r="A67" s="10">
        <f>IF(B67="","",COUNTA($B$33:B67)-COUNTBLANK($B$33:B67))</f>
        <v>35</v>
      </c>
      <c r="B67" s="1">
        <v>100.00421600828362</v>
      </c>
      <c r="C67" s="10">
        <f>IF(B67="","",AVERAGE($B$33:B67))</f>
        <v>100.002126639398</v>
      </c>
      <c r="D67" s="10">
        <f>IF(B67="","",_xlfn.STDEV.S($B$33:B67))</f>
        <v>5.8140110150021931E-3</v>
      </c>
      <c r="E67" s="82">
        <f t="shared" si="8"/>
        <v>5.8138873745827295E-5</v>
      </c>
      <c r="F67" s="80">
        <f t="shared" si="2"/>
        <v>2.8666383024834077</v>
      </c>
      <c r="G67" s="80">
        <f t="shared" si="3"/>
        <v>2.7447121834058623</v>
      </c>
      <c r="H67" s="81">
        <f t="shared" si="9"/>
        <v>2.5283594651392156</v>
      </c>
      <c r="I67" s="83">
        <f t="shared" si="4"/>
        <v>4.8939771245078977E-5</v>
      </c>
      <c r="J67" s="10">
        <f t="shared" si="5"/>
        <v>100.00421600828362</v>
      </c>
    </row>
    <row r="68" spans="1:10" x14ac:dyDescent="0.25">
      <c r="A68" s="10">
        <f>IF(B68="","",COUNTA($B$33:B68)-COUNTBLANK($B$33:B68))</f>
        <v>36</v>
      </c>
      <c r="B68" s="1">
        <v>99.998037361236285</v>
      </c>
      <c r="C68" s="10">
        <f>IF(B68="","",AVERAGE($B$33:B68))</f>
        <v>100.00201304833794</v>
      </c>
      <c r="D68" s="10">
        <f>IF(B68="","",_xlfn.STDEV.S($B$33:B68))</f>
        <v>5.7707397625555686E-3</v>
      </c>
      <c r="E68" s="82">
        <f t="shared" si="8"/>
        <v>5.7706235971131577E-5</v>
      </c>
      <c r="F68" s="80">
        <f t="shared" si="2"/>
        <v>2.8881334720394487</v>
      </c>
      <c r="G68" s="80">
        <f t="shared" si="3"/>
        <v>2.7718544263264966</v>
      </c>
      <c r="H68" s="81">
        <f t="shared" si="9"/>
        <v>2.5748114896298797</v>
      </c>
      <c r="I68" s="83">
        <f t="shared" si="4"/>
        <v>4.7896175855759923E-5</v>
      </c>
      <c r="J68" s="10">
        <f t="shared" si="5"/>
        <v>99.998037361236285</v>
      </c>
    </row>
    <row r="69" spans="1:10" x14ac:dyDescent="0.25">
      <c r="A69" s="10">
        <f>IF(B69="","",COUNTA($B$33:B69)-COUNTBLANK($B$33:B69))</f>
        <v>37</v>
      </c>
      <c r="B69" s="1">
        <v>99.997732469586552</v>
      </c>
      <c r="C69" s="10">
        <f>IF(B69="","",AVERAGE($B$33:B69))</f>
        <v>100.00189735702034</v>
      </c>
      <c r="D69" s="10">
        <f>IF(B69="","",_xlfn.STDEV.S($B$33:B69))</f>
        <v>5.7333779986170575E-3</v>
      </c>
      <c r="E69" s="82">
        <f t="shared" si="8"/>
        <v>5.7332692180310545E-5</v>
      </c>
      <c r="F69" s="80">
        <f t="shared" si="2"/>
        <v>2.9069540976865418</v>
      </c>
      <c r="G69" s="80">
        <f t="shared" si="3"/>
        <v>2.7966435023855021</v>
      </c>
      <c r="H69" s="81">
        <f t="shared" si="9"/>
        <v>2.6200203500955048</v>
      </c>
      <c r="I69" s="83">
        <f t="shared" si="4"/>
        <v>4.6938673938711793E-5</v>
      </c>
      <c r="J69" s="10">
        <f t="shared" si="5"/>
        <v>99.997732469586552</v>
      </c>
    </row>
    <row r="70" spans="1:10" x14ac:dyDescent="0.25">
      <c r="A70" s="10">
        <f>IF(B70="","",COUNTA($B$33:B70)-COUNTBLANK($B$33:B70))</f>
        <v>38</v>
      </c>
      <c r="B70" s="1">
        <v>100.02569322838374</v>
      </c>
      <c r="C70" s="10">
        <f>IF(B70="","",AVERAGE($B$33:B70))</f>
        <v>100.00252356416148</v>
      </c>
      <c r="D70" s="10">
        <f>IF(B70="","",_xlfn.STDEV.S($B$33:B70))</f>
        <v>6.8472144410564014E-3</v>
      </c>
      <c r="E70" s="82">
        <f t="shared" si="8"/>
        <v>6.8470416515671603E-5</v>
      </c>
      <c r="F70" s="80">
        <f t="shared" si="2"/>
        <v>2.4340798451894772</v>
      </c>
      <c r="G70" s="80">
        <f t="shared" si="3"/>
        <v>2.3112287119195254</v>
      </c>
      <c r="H70" s="81">
        <f t="shared" si="9"/>
        <v>2.1429935801659288</v>
      </c>
      <c r="I70" s="83">
        <f t="shared" si="4"/>
        <v>5.5314693997163122E-5</v>
      </c>
      <c r="J70" s="10">
        <f t="shared" si="5"/>
        <v>100.02569322838374</v>
      </c>
    </row>
    <row r="71" spans="1:10" x14ac:dyDescent="0.25">
      <c r="A71" s="10">
        <f>IF(B71="","",COUNTA($B$33:B71)-COUNTBLANK($B$33:B71))</f>
        <v>39</v>
      </c>
      <c r="B71" s="1">
        <v>99.994553676793274</v>
      </c>
      <c r="C71" s="10">
        <f>IF(B71="","",AVERAGE($B$33:B71))</f>
        <v>100.00231920807512</v>
      </c>
      <c r="D71" s="10">
        <f>IF(B71="","",_xlfn.STDEV.S($B$33:B71))</f>
        <v>6.8759902577501791E-3</v>
      </c>
      <c r="E71" s="82">
        <f t="shared" si="8"/>
        <v>6.8758307929271974E-5</v>
      </c>
      <c r="F71" s="80">
        <f t="shared" si="2"/>
        <v>2.4238932927341068</v>
      </c>
      <c r="G71" s="80">
        <f t="shared" si="3"/>
        <v>2.3114630347792628</v>
      </c>
      <c r="H71" s="81">
        <f t="shared" si="9"/>
        <v>2.1763057276948103</v>
      </c>
      <c r="I71" s="83">
        <f t="shared" si="4"/>
        <v>5.4830501718910783E-5</v>
      </c>
      <c r="J71" s="10">
        <f t="shared" si="5"/>
        <v>99.994553676793274</v>
      </c>
    </row>
    <row r="72" spans="1:10" x14ac:dyDescent="0.25">
      <c r="A72" s="10">
        <f>IF(B72="","",COUNTA($B$33:B72)-COUNTBLANK($B$33:B72))</f>
        <v>40</v>
      </c>
      <c r="B72" s="1">
        <v>99.999928692511673</v>
      </c>
      <c r="C72" s="10">
        <f>IF(B72="","",AVERAGE($B$33:B72))</f>
        <v>100.00225944518603</v>
      </c>
      <c r="D72" s="10">
        <f>IF(B72="","",_xlfn.STDEV.S($B$33:B72))</f>
        <v>6.7977803645093964E-3</v>
      </c>
      <c r="E72" s="82">
        <f t="shared" si="8"/>
        <v>6.7976267758584457E-5</v>
      </c>
      <c r="F72" s="80">
        <f t="shared" si="2"/>
        <v>2.4517806950164052</v>
      </c>
      <c r="G72" s="80">
        <f t="shared" si="3"/>
        <v>2.3409874132454158</v>
      </c>
      <c r="H72" s="81">
        <f t="shared" si="9"/>
        <v>2.2078639220644525</v>
      </c>
      <c r="I72" s="83">
        <f t="shared" si="4"/>
        <v>5.3524998405382218E-5</v>
      </c>
      <c r="J72" s="10">
        <f t="shared" si="5"/>
        <v>99.999928692511673</v>
      </c>
    </row>
    <row r="73" spans="1:10" x14ac:dyDescent="0.25">
      <c r="A73" s="10">
        <f>IF(B73="","",COUNTA($B$33:B73)-COUNTBLANK($B$33:B73))</f>
        <v>41</v>
      </c>
      <c r="B73" s="1">
        <v>100.00734273673676</v>
      </c>
      <c r="C73" s="10">
        <f>IF(B73="","",AVERAGE($B$33:B73))</f>
        <v>100.00238342790678</v>
      </c>
      <c r="D73" s="10">
        <f>IF(B73="","",_xlfn.STDEV.S($B$33:B73))</f>
        <v>6.7590541315947564E-3</v>
      </c>
      <c r="E73" s="82">
        <f t="shared" si="8"/>
        <v>6.7588930382518928E-5</v>
      </c>
      <c r="F73" s="80">
        <f t="shared" si="2"/>
        <v>2.4658282567613234</v>
      </c>
      <c r="G73" s="80">
        <f t="shared" si="3"/>
        <v>2.3482857791515594</v>
      </c>
      <c r="H73" s="81">
        <f t="shared" si="9"/>
        <v>2.1931220669159806</v>
      </c>
      <c r="I73" s="83">
        <f t="shared" si="4"/>
        <v>5.2566975248621597E-5</v>
      </c>
      <c r="J73" s="10">
        <f t="shared" si="5"/>
        <v>100.00734273673676</v>
      </c>
    </row>
    <row r="74" spans="1:10" x14ac:dyDescent="0.25">
      <c r="A74" s="10">
        <f>IF(B74="","",COUNTA($B$33:B74)-COUNTBLANK($B$33:B74))</f>
        <v>42</v>
      </c>
      <c r="B74" s="1">
        <v>100.00173722676205</v>
      </c>
      <c r="C74" s="10">
        <f>IF(B74="","",AVERAGE($B$33:B74))</f>
        <v>100.00236804216523</v>
      </c>
      <c r="D74" s="10">
        <f>IF(B74="","",_xlfn.STDEV.S($B$33:B74))</f>
        <v>6.6768623852766131E-3</v>
      </c>
      <c r="E74" s="82">
        <f t="shared" si="8"/>
        <v>6.6767042781040598E-5</v>
      </c>
      <c r="F74" s="80">
        <f t="shared" si="2"/>
        <v>2.4961824439302478</v>
      </c>
      <c r="G74" s="80">
        <f t="shared" si="3"/>
        <v>2.377961138343561</v>
      </c>
      <c r="H74" s="81">
        <f t="shared" si="9"/>
        <v>2.2172787269726482</v>
      </c>
      <c r="I74" s="83">
        <f t="shared" si="4"/>
        <v>5.1305844273221644E-5</v>
      </c>
      <c r="J74" s="10">
        <f t="shared" si="5"/>
        <v>100.00173722676205</v>
      </c>
    </row>
    <row r="75" spans="1:10" x14ac:dyDescent="0.25">
      <c r="A75" s="10">
        <f>IF(B75="","",COUNTA($B$33:B75)-COUNTBLANK($B$33:B75))</f>
        <v>43</v>
      </c>
      <c r="B75" s="1">
        <v>99.999775823931486</v>
      </c>
      <c r="C75" s="10">
        <f>IF(B75="","",AVERAGE($B$33:B75))</f>
        <v>100.00230775802027</v>
      </c>
      <c r="D75" s="10">
        <f>IF(B75="","",_xlfn.STDEV.S($B$33:B75))</f>
        <v>6.6087306422936238E-3</v>
      </c>
      <c r="E75" s="82">
        <f t="shared" si="8"/>
        <v>6.6085781323017503E-5</v>
      </c>
      <c r="F75" s="80">
        <f t="shared" si="2"/>
        <v>2.5219164721292668</v>
      </c>
      <c r="G75" s="80">
        <f t="shared" si="3"/>
        <v>2.4055170128293515</v>
      </c>
      <c r="H75" s="81">
        <f t="shared" si="9"/>
        <v>2.2478185821135939</v>
      </c>
      <c r="I75" s="83">
        <f t="shared" si="4"/>
        <v>5.0188376111652464E-5</v>
      </c>
      <c r="J75" s="10">
        <f t="shared" si="5"/>
        <v>99.999775823931486</v>
      </c>
    </row>
    <row r="76" spans="1:10" x14ac:dyDescent="0.25">
      <c r="A76" s="10">
        <f>IF(B76="","",COUNTA($B$33:B76)-COUNTBLANK($B$33:B76))</f>
        <v>44</v>
      </c>
      <c r="B76" s="1">
        <v>99.989187353362141</v>
      </c>
      <c r="C76" s="10">
        <f>IF(B76="","",AVERAGE($B$33:B76))</f>
        <v>100.00200956700532</v>
      </c>
      <c r="D76" s="10">
        <f>IF(B76="","",_xlfn.STDEV.S($B$33:B76))</f>
        <v>6.8243682748982968E-3</v>
      </c>
      <c r="E76" s="82">
        <f t="shared" si="8"/>
        <v>6.8242311374009924E-5</v>
      </c>
      <c r="F76" s="80">
        <f t="shared" si="2"/>
        <v>2.4422284957817726</v>
      </c>
      <c r="G76" s="80">
        <f t="shared" si="3"/>
        <v>2.3440720596904252</v>
      </c>
      <c r="H76" s="81">
        <f t="shared" si="9"/>
        <v>2.2473554224403647</v>
      </c>
      <c r="I76" s="83">
        <f t="shared" si="4"/>
        <v>5.1233819337786889E-5</v>
      </c>
      <c r="J76" s="10">
        <f t="shared" si="5"/>
        <v>99.989187353362141</v>
      </c>
    </row>
    <row r="77" spans="1:10" x14ac:dyDescent="0.25">
      <c r="A77" s="10">
        <f>IF(B77="","",COUNTA($B$33:B77)-COUNTBLANK($B$33:B77))</f>
        <v>45</v>
      </c>
      <c r="B77" s="1">
        <v>99.995482197288013</v>
      </c>
      <c r="C77" s="10">
        <f>IF(B77="","",AVERAGE($B$33:B77))</f>
        <v>100.00186451434493</v>
      </c>
      <c r="D77" s="10">
        <f>IF(B77="","",_xlfn.STDEV.S($B$33:B77))</f>
        <v>6.8161836899653522E-3</v>
      </c>
      <c r="E77" s="82">
        <f t="shared" si="8"/>
        <v>6.8160566036122187E-5</v>
      </c>
      <c r="F77" s="80">
        <f t="shared" si="2"/>
        <v>2.4451610204111796</v>
      </c>
      <c r="G77" s="80">
        <f t="shared" si="3"/>
        <v>2.3539802644467427</v>
      </c>
      <c r="H77" s="81">
        <f t="shared" si="9"/>
        <v>2.2749379418944433</v>
      </c>
      <c r="I77" s="83">
        <f t="shared" si="4"/>
        <v>5.0600670801526966E-5</v>
      </c>
      <c r="J77" s="10">
        <f t="shared" si="5"/>
        <v>99.995482197288013</v>
      </c>
    </row>
    <row r="78" spans="1:10" x14ac:dyDescent="0.25">
      <c r="A78" s="10">
        <f>IF(B78="","",COUNTA($B$33:B78)-COUNTBLANK($B$33:B78))</f>
        <v>46</v>
      </c>
      <c r="B78" s="1">
        <v>100.00341988667223</v>
      </c>
      <c r="C78" s="10">
        <f>IF(B78="","",AVERAGE($B$33:B78))</f>
        <v>100.00189832678683</v>
      </c>
      <c r="D78" s="10">
        <f>IF(B78="","",_xlfn.STDEV.S($B$33:B78))</f>
        <v>6.7439230856551841E-3</v>
      </c>
      <c r="E78" s="82">
        <f t="shared" si="8"/>
        <v>6.7437950663869903E-5</v>
      </c>
      <c r="F78" s="80">
        <f t="shared" si="2"/>
        <v>2.471360728018523</v>
      </c>
      <c r="G78" s="80">
        <f t="shared" si="3"/>
        <v>2.3775317226202057</v>
      </c>
      <c r="H78" s="81">
        <f t="shared" si="9"/>
        <v>2.2899191230436204</v>
      </c>
      <c r="I78" s="83">
        <f t="shared" si="4"/>
        <v>4.9517053157204211E-5</v>
      </c>
      <c r="J78" s="10">
        <f t="shared" si="5"/>
        <v>100.00341988667223</v>
      </c>
    </row>
    <row r="79" spans="1:10" x14ac:dyDescent="0.25">
      <c r="A79" s="10">
        <f>IF(B79="","",COUNTA($B$33:B79)-COUNTBLANK($B$33:B79))</f>
        <v>47</v>
      </c>
      <c r="B79" s="1">
        <v>100.00277467806875</v>
      </c>
      <c r="C79" s="10">
        <f>IF(B79="","",AVERAGE($B$33:B79))</f>
        <v>100.00191697255879</v>
      </c>
      <c r="D79" s="10">
        <f>IF(B79="","",_xlfn.STDEV.S($B$33:B79))</f>
        <v>6.6714415489012103E-3</v>
      </c>
      <c r="E79" s="82">
        <f t="shared" si="8"/>
        <v>6.6713136616490063E-5</v>
      </c>
      <c r="F79" s="80">
        <f t="shared" si="2"/>
        <v>2.4982107007159087</v>
      </c>
      <c r="G79" s="80">
        <f t="shared" si="3"/>
        <v>2.4024306735290124</v>
      </c>
      <c r="H79" s="81">
        <f t="shared" si="9"/>
        <v>2.3076787668495617</v>
      </c>
      <c r="I79" s="83">
        <f t="shared" si="4"/>
        <v>4.8460933304421181E-5</v>
      </c>
      <c r="J79" s="10">
        <f t="shared" si="5"/>
        <v>100.00277467806875</v>
      </c>
    </row>
    <row r="80" spans="1:10" x14ac:dyDescent="0.25">
      <c r="A80" s="10">
        <f>IF(B80="","",COUNTA($B$33:B80)-COUNTBLANK($B$33:B80))</f>
        <v>48</v>
      </c>
      <c r="B80" s="1">
        <v>100.00834140165347</v>
      </c>
      <c r="C80" s="10">
        <f>IF(B80="","",AVERAGE($B$33:B80))</f>
        <v>100.00205081483159</v>
      </c>
      <c r="D80" s="10">
        <f>IF(B80="","",_xlfn.STDEV.S($B$33:B80))</f>
        <v>6.6649089260664967E-3</v>
      </c>
      <c r="E80" s="82">
        <f t="shared" si="8"/>
        <v>6.664772243928827E-5</v>
      </c>
      <c r="F80" s="80">
        <f t="shared" si="2"/>
        <v>2.5006593265636825</v>
      </c>
      <c r="G80" s="80">
        <f t="shared" si="3"/>
        <v>2.3980915418502033</v>
      </c>
      <c r="H80" s="81">
        <f t="shared" si="9"/>
        <v>2.2843719015448598</v>
      </c>
      <c r="I80" s="83">
        <f t="shared" si="4"/>
        <v>4.7906455211262848E-5</v>
      </c>
      <c r="J80" s="10">
        <f t="shared" si="5"/>
        <v>100.00834140165347</v>
      </c>
    </row>
    <row r="81" spans="1:10" x14ac:dyDescent="0.25">
      <c r="A81" s="10">
        <f>IF(B81="","",COUNTA($B$33:B81)-COUNTBLANK($B$33:B81))</f>
        <v>49</v>
      </c>
      <c r="B81" s="1">
        <v>100.0056668300091</v>
      </c>
      <c r="C81" s="10">
        <f>IF(B81="","",AVERAGE($B$33:B81))</f>
        <v>100.00212461105971</v>
      </c>
      <c r="D81" s="10">
        <f>IF(B81="","",_xlfn.STDEV.S($B$33:B81))</f>
        <v>6.6153171915368852E-3</v>
      </c>
      <c r="E81" s="82">
        <f t="shared" si="8"/>
        <v>6.6151766447622705E-5</v>
      </c>
      <c r="F81" s="80">
        <f t="shared" si="2"/>
        <v>2.519405522684194</v>
      </c>
      <c r="G81" s="80">
        <f t="shared" si="3"/>
        <v>2.4123503859362363</v>
      </c>
      <c r="H81" s="81">
        <f t="shared" si="9"/>
        <v>2.2838343562165209</v>
      </c>
      <c r="I81" s="83">
        <f t="shared" si="4"/>
        <v>4.7062256701034301E-5</v>
      </c>
      <c r="J81" s="10">
        <f t="shared" si="5"/>
        <v>100.0056668300091</v>
      </c>
    </row>
    <row r="82" spans="1:10" x14ac:dyDescent="0.25">
      <c r="A82" s="10">
        <f>IF(B82="","",COUNTA($B$33:B82)-COUNTBLANK($B$33:B82))</f>
        <v>50</v>
      </c>
      <c r="B82" s="1">
        <v>100.00144745932764</v>
      </c>
      <c r="C82" s="10">
        <f>IF(B82="","",AVERAGE($B$33:B82))</f>
        <v>100.00211106802506</v>
      </c>
      <c r="D82" s="10">
        <f>IF(B82="","",_xlfn.STDEV.S($B$33:B82))</f>
        <v>6.5481662769236396E-3</v>
      </c>
      <c r="E82" s="82">
        <f t="shared" si="8"/>
        <v>6.5480280435973397E-5</v>
      </c>
      <c r="F82" s="80">
        <f t="shared" si="2"/>
        <v>2.5452418221877835</v>
      </c>
      <c r="G82" s="80">
        <f t="shared" si="3"/>
        <v>2.4377782496505231</v>
      </c>
      <c r="H82" s="81">
        <f t="shared" si="9"/>
        <v>2.3056067936957132</v>
      </c>
      <c r="I82" s="83">
        <f t="shared" si="4"/>
        <v>4.6116344128683608E-5</v>
      </c>
      <c r="J82" s="10">
        <f t="shared" si="5"/>
        <v>100.00144745932764</v>
      </c>
    </row>
    <row r="83" spans="1:10" x14ac:dyDescent="0.25">
      <c r="A83" s="10">
        <f>IF(B83="","",COUNTA($B$33:B83)-COUNTBLANK($B$33:B83))</f>
        <v>51</v>
      </c>
      <c r="B83" s="1">
        <v>100.01578388206644</v>
      </c>
      <c r="C83" s="10">
        <f>IF(B83="","",AVERAGE($B$33:B83))</f>
        <v>100.00237916241802</v>
      </c>
      <c r="D83" s="10">
        <f>IF(B83="","",_xlfn.STDEV.S($B$33:B83))</f>
        <v>6.759180182465057E-3</v>
      </c>
      <c r="E83" s="82">
        <f t="shared" si="8"/>
        <v>6.7590193744162744E-5</v>
      </c>
      <c r="F83" s="80">
        <f t="shared" si="2"/>
        <v>2.4657822719244962</v>
      </c>
      <c r="G83" s="80">
        <f t="shared" si="3"/>
        <v>2.3484523416766678</v>
      </c>
      <c r="H83" s="81">
        <f t="shared" si="9"/>
        <v>2.1939578828491615</v>
      </c>
      <c r="I83" s="83">
        <f t="shared" si="4"/>
        <v>4.7133310683146904E-5</v>
      </c>
      <c r="J83" s="10">
        <f t="shared" si="5"/>
        <v>100.01578388206644</v>
      </c>
    </row>
    <row r="84" spans="1:10" x14ac:dyDescent="0.25">
      <c r="A84" s="10">
        <f>IF(B84="","",COUNTA($B$33:B84)-COUNTBLANK($B$33:B84))</f>
        <v>52</v>
      </c>
      <c r="B84" s="1">
        <v>99.996844945922916</v>
      </c>
      <c r="C84" s="10">
        <f>IF(B84="","",AVERAGE($B$33:B84))</f>
        <v>100.00227273517773</v>
      </c>
      <c r="D84" s="10">
        <f>IF(B84="","",_xlfn.STDEV.S($B$33:B84))</f>
        <v>6.7364452104999402E-3</v>
      </c>
      <c r="E84" s="82">
        <f t="shared" si="8"/>
        <v>6.7362921124194264E-5</v>
      </c>
      <c r="F84" s="80">
        <f t="shared" si="2"/>
        <v>2.4741040928660381</v>
      </c>
      <c r="G84" s="80">
        <f t="shared" si="3"/>
        <v>2.3616444247617663</v>
      </c>
      <c r="H84" s="81">
        <f t="shared" si="9"/>
        <v>2.2212690484767839</v>
      </c>
      <c r="I84" s="83">
        <f t="shared" si="4"/>
        <v>4.6520950829268248E-5</v>
      </c>
      <c r="J84" s="10">
        <f t="shared" si="5"/>
        <v>99.996844945922916</v>
      </c>
    </row>
    <row r="85" spans="1:10" x14ac:dyDescent="0.25">
      <c r="A85" s="10">
        <f>IF(B85="","",COUNTA($B$33:B85)-COUNTBLANK($B$33:B85))</f>
        <v>53</v>
      </c>
      <c r="B85" s="1">
        <v>99.999870755768072</v>
      </c>
      <c r="C85" s="10">
        <f>IF(B85="","",AVERAGE($B$33:B85))</f>
        <v>100.0022274148115</v>
      </c>
      <c r="D85" s="10">
        <f>IF(B85="","",_xlfn.STDEV.S($B$33:B85))</f>
        <v>6.6795109279097322E-3</v>
      </c>
      <c r="E85" s="82">
        <f t="shared" si="8"/>
        <v>6.6793621508078708E-5</v>
      </c>
      <c r="F85" s="80">
        <f t="shared" si="2"/>
        <v>2.4951926640355597</v>
      </c>
      <c r="G85" s="80">
        <f t="shared" si="3"/>
        <v>2.3840360820871624</v>
      </c>
      <c r="H85" s="81">
        <f t="shared" si="9"/>
        <v>2.2454895723018402</v>
      </c>
      <c r="I85" s="83">
        <f t="shared" si="4"/>
        <v>4.5690551401987957E-5</v>
      </c>
      <c r="J85" s="10">
        <f t="shared" si="5"/>
        <v>99.999870755768072</v>
      </c>
    </row>
    <row r="86" spans="1:10" x14ac:dyDescent="0.25">
      <c r="A86" s="10">
        <f>IF(B86="","",COUNTA($B$33:B86)-COUNTBLANK($B$33:B86))</f>
        <v>54</v>
      </c>
      <c r="B86" s="1">
        <v>99.993132621363458</v>
      </c>
      <c r="C86" s="10">
        <f>IF(B86="","",AVERAGE($B$33:B86))</f>
        <v>100.00205899271062</v>
      </c>
      <c r="D86" s="10">
        <f>IF(B86="","",_xlfn.STDEV.S($B$33:B86))</f>
        <v>6.7309599359111922E-3</v>
      </c>
      <c r="E86" s="82">
        <f t="shared" si="8"/>
        <v>6.7308213487902554E-5</v>
      </c>
      <c r="F86" s="80">
        <f t="shared" si="2"/>
        <v>2.4761203194428902</v>
      </c>
      <c r="G86" s="80">
        <f t="shared" si="3"/>
        <v>2.3741540456760717</v>
      </c>
      <c r="H86" s="81">
        <f t="shared" si="9"/>
        <v>2.2642456004006792</v>
      </c>
      <c r="I86" s="83">
        <f t="shared" si="4"/>
        <v>4.5614248730151507E-5</v>
      </c>
      <c r="J86" s="10">
        <f t="shared" si="5"/>
        <v>99.993132621363458</v>
      </c>
    </row>
    <row r="87" spans="1:10" x14ac:dyDescent="0.25">
      <c r="A87" s="10">
        <f>IF(B87="","",COUNTA($B$33:B87)-COUNTBLANK($B$33:B87))</f>
        <v>55</v>
      </c>
      <c r="B87" s="1">
        <v>100.00212124486521</v>
      </c>
      <c r="C87" s="10">
        <f>IF(B87="","",AVERAGE($B$33:B87))</f>
        <v>100.00206012456798</v>
      </c>
      <c r="D87" s="10">
        <f>IF(B87="","",_xlfn.STDEV.S($B$33:B87))</f>
        <v>6.6683502773935569E-3</v>
      </c>
      <c r="E87" s="82">
        <f t="shared" si="8"/>
        <v>6.6682129039012788E-5</v>
      </c>
      <c r="F87" s="80">
        <f t="shared" si="2"/>
        <v>2.499368805380179</v>
      </c>
      <c r="G87" s="80">
        <f t="shared" si="3"/>
        <v>2.3963885837722594</v>
      </c>
      <c r="H87" s="81">
        <f t="shared" si="9"/>
        <v>2.2816027496192115</v>
      </c>
      <c r="I87" s="83">
        <f t="shared" si="4"/>
        <v>4.4777253897690051E-5</v>
      </c>
      <c r="J87" s="10">
        <f t="shared" si="5"/>
        <v>100.00212124486521</v>
      </c>
    </row>
    <row r="88" spans="1:10" x14ac:dyDescent="0.25">
      <c r="A88" s="10">
        <f>IF(B88="","",COUNTA($B$33:B88)-COUNTBLANK($B$33:B88))</f>
        <v>56</v>
      </c>
      <c r="B88" s="1">
        <v>99.999101972348811</v>
      </c>
      <c r="C88" s="10">
        <f>IF(B88="","",AVERAGE($B$33:B88))</f>
        <v>100.0020073004212</v>
      </c>
      <c r="D88" s="10">
        <f>IF(B88="","",_xlfn.STDEV.S($B$33:B88))</f>
        <v>6.6192649351221877E-3</v>
      </c>
      <c r="E88" s="82">
        <f t="shared" si="8"/>
        <v>6.6191320692562814E-5</v>
      </c>
      <c r="F88" s="80">
        <f t="shared" si="2"/>
        <v>2.5179029439102005</v>
      </c>
      <c r="G88" s="80">
        <f t="shared" si="3"/>
        <v>2.4168191911132615</v>
      </c>
      <c r="H88" s="81">
        <f t="shared" si="9"/>
        <v>2.305853590794618</v>
      </c>
      <c r="I88" s="83">
        <f t="shared" si="4"/>
        <v>4.4049032684316697E-5</v>
      </c>
      <c r="J88" s="10">
        <f t="shared" si="5"/>
        <v>99.999101972348811</v>
      </c>
    </row>
    <row r="89" spans="1:10" x14ac:dyDescent="0.25">
      <c r="A89" s="10">
        <f>IF(B89="","",COUNTA($B$33:B89)-COUNTBLANK($B$33:B89))</f>
        <v>57</v>
      </c>
      <c r="B89" s="1">
        <v>100.00082889179332</v>
      </c>
      <c r="C89" s="10">
        <f>IF(B89="","",AVERAGE($B$33:B89))</f>
        <v>100.00198662658563</v>
      </c>
      <c r="D89" s="10">
        <f>IF(B89="","",_xlfn.STDEV.S($B$33:B89))</f>
        <v>6.5617547742060347E-3</v>
      </c>
      <c r="E89" s="82">
        <f t="shared" si="8"/>
        <v>6.5616244192308725E-5</v>
      </c>
      <c r="F89" s="80">
        <f t="shared" si="2"/>
        <v>2.5399709742554908</v>
      </c>
      <c r="G89" s="80">
        <f t="shared" si="3"/>
        <v>2.4390514969716102</v>
      </c>
      <c r="H89" s="81">
        <f t="shared" si="9"/>
        <v>2.3266994911309471</v>
      </c>
      <c r="I89" s="83">
        <f t="shared" si="4"/>
        <v>4.3281597613481123E-5</v>
      </c>
      <c r="J89" s="10">
        <f t="shared" si="5"/>
        <v>100.00082889179332</v>
      </c>
    </row>
    <row r="90" spans="1:10" x14ac:dyDescent="0.25">
      <c r="A90" s="10">
        <f>IF(B90="","",COUNTA($B$33:B90)-COUNTBLANK($B$33:B90))</f>
        <v>58</v>
      </c>
      <c r="B90" s="1">
        <v>100.01032641011443</v>
      </c>
      <c r="C90" s="10">
        <f>IF(B90="","",AVERAGE($B$33:B90))</f>
        <v>100.00213041595681</v>
      </c>
      <c r="D90" s="10">
        <f>IF(B90="","",_xlfn.STDEV.S($B$33:B90))</f>
        <v>6.5954847090800503E-3</v>
      </c>
      <c r="E90" s="82">
        <f t="shared" si="8"/>
        <v>6.5953442008147894E-5</v>
      </c>
      <c r="F90" s="80">
        <f t="shared" si="2"/>
        <v>2.5269813215881771</v>
      </c>
      <c r="G90" s="80">
        <f t="shared" si="3"/>
        <v>2.4193108949865647</v>
      </c>
      <c r="H90" s="81">
        <f t="shared" si="9"/>
        <v>2.2882353424470185</v>
      </c>
      <c r="I90" s="83">
        <f t="shared" si="4"/>
        <v>4.3127353800202692E-5</v>
      </c>
      <c r="J90" s="10">
        <f t="shared" si="5"/>
        <v>100.01032641011443</v>
      </c>
    </row>
    <row r="91" spans="1:10" x14ac:dyDescent="0.25">
      <c r="A91" s="10">
        <f>IF(B91="","",COUNTA($B$33:B91)-COUNTBLANK($B$33:B91))</f>
        <v>59</v>
      </c>
      <c r="B91" s="1">
        <v>100.01447797931148</v>
      </c>
      <c r="C91" s="10">
        <f>IF(B91="","",AVERAGE($B$33:B91))</f>
        <v>100.00233969669165</v>
      </c>
      <c r="D91" s="10">
        <f>IF(B91="","",_xlfn.STDEV.S($B$33:B91))</f>
        <v>6.7330913006973378E-3</v>
      </c>
      <c r="E91" s="82">
        <f t="shared" si="8"/>
        <v>6.7329337704686594E-5</v>
      </c>
      <c r="F91" s="80">
        <f t="shared" si="2"/>
        <v>2.4753365018144895</v>
      </c>
      <c r="G91" s="80">
        <f t="shared" si="3"/>
        <v>2.3595057693341981</v>
      </c>
      <c r="H91" s="81">
        <f t="shared" si="9"/>
        <v>2.2086412443851962</v>
      </c>
      <c r="I91" s="83">
        <f t="shared" si="4"/>
        <v>4.3652355100855155E-5</v>
      </c>
      <c r="J91" s="10">
        <f t="shared" si="5"/>
        <v>100.01447797931148</v>
      </c>
    </row>
    <row r="92" spans="1:10" x14ac:dyDescent="0.25">
      <c r="A92" s="10">
        <f>IF(B92="","",COUNTA($B$33:B92)-COUNTBLANK($B$33:B92))</f>
        <v>60</v>
      </c>
      <c r="B92" s="1">
        <v>100.00695134969641</v>
      </c>
      <c r="C92" s="10">
        <f>IF(B92="","",AVERAGE($B$33:B92))</f>
        <v>100.00241655757506</v>
      </c>
      <c r="D92" s="10">
        <f>IF(B92="","",_xlfn.STDEV.S($B$33:B92))</f>
        <v>6.7022826349380053E-3</v>
      </c>
      <c r="E92" s="82">
        <f t="shared" si="8"/>
        <v>6.7021206743331596E-5</v>
      </c>
      <c r="F92" s="80">
        <f t="shared" si="2"/>
        <v>2.4867149856953001</v>
      </c>
      <c r="G92" s="80">
        <f t="shared" si="3"/>
        <v>2.3665291869813445</v>
      </c>
      <c r="H92" s="81">
        <f t="shared" si="9"/>
        <v>2.200629544829817</v>
      </c>
      <c r="I92" s="83">
        <f t="shared" si="4"/>
        <v>4.3088954914650233E-5</v>
      </c>
      <c r="J92" s="10">
        <f t="shared" si="5"/>
        <v>100.00695134969641</v>
      </c>
    </row>
    <row r="93" spans="1:10" x14ac:dyDescent="0.25">
      <c r="A93" s="10">
        <f>IF(B93="","",COUNTA($B$33:B93)-COUNTBLANK($B$33:B93))</f>
        <v>61</v>
      </c>
      <c r="B93" s="1">
        <v>100.01028452061999</v>
      </c>
      <c r="C93" s="10">
        <f>IF(B93="","",AVERAGE($B$33:B93))</f>
        <v>100.0025455405758</v>
      </c>
      <c r="D93" s="10">
        <f>IF(B93="","",_xlfn.STDEV.S($B$33:B93))</f>
        <v>6.7221090038643841E-3</v>
      </c>
      <c r="E93" s="82">
        <f t="shared" si="8"/>
        <v>6.7219378942078069E-5</v>
      </c>
      <c r="F93" s="80">
        <f t="shared" si="2"/>
        <v>2.4793806016957536</v>
      </c>
      <c r="G93" s="80">
        <f t="shared" si="3"/>
        <v>2.3531533232066226</v>
      </c>
      <c r="H93" s="81">
        <f t="shared" si="9"/>
        <v>2.1684281511601933</v>
      </c>
      <c r="I93" s="83">
        <f t="shared" si="4"/>
        <v>4.2860666562588097E-5</v>
      </c>
      <c r="J93" s="10">
        <f t="shared" si="5"/>
        <v>100.01028452061999</v>
      </c>
    </row>
    <row r="94" spans="1:10" x14ac:dyDescent="0.25">
      <c r="A94" s="10">
        <f>IF(B94="","",COUNTA($B$33:B94)-COUNTBLANK($B$33:B94))</f>
        <v>62</v>
      </c>
      <c r="B94" s="1">
        <v>99.997377012403831</v>
      </c>
      <c r="C94" s="10">
        <f>IF(B94="","",AVERAGE($B$33:B94))</f>
        <v>100.00246217721818</v>
      </c>
      <c r="D94" s="10">
        <f>IF(B94="","",_xlfn.STDEV.S($B$33:B94))</f>
        <v>6.6990185055406512E-3</v>
      </c>
      <c r="E94" s="82">
        <f t="shared" si="8"/>
        <v>6.6988535678942233E-5</v>
      </c>
      <c r="F94" s="80">
        <f t="shared" si="2"/>
        <v>2.4879266496847241</v>
      </c>
      <c r="G94" s="80">
        <f t="shared" si="3"/>
        <v>2.3654123233377127</v>
      </c>
      <c r="H94" s="81">
        <f t="shared" si="9"/>
        <v>2.191836225224042</v>
      </c>
      <c r="I94" s="83">
        <f t="shared" si="4"/>
        <v>4.2367611642889592E-5</v>
      </c>
      <c r="J94" s="10">
        <f t="shared" si="5"/>
        <v>99.997377012403831</v>
      </c>
    </row>
    <row r="95" spans="1:10" x14ac:dyDescent="0.25">
      <c r="A95" s="10">
        <f>IF(B95="","",COUNTA($B$33:B95)-COUNTBLANK($B$33:B95))</f>
        <v>63</v>
      </c>
      <c r="B95" s="1">
        <v>99.997179069021072</v>
      </c>
      <c r="C95" s="10">
        <f>IF(B95="","",AVERAGE($B$33:B95))</f>
        <v>100.00237831835791</v>
      </c>
      <c r="D95" s="10">
        <f>IF(B95="","",_xlfn.STDEV.S($B$33:B95))</f>
        <v>6.678028468457063E-3</v>
      </c>
      <c r="E95" s="82">
        <f t="shared" si="8"/>
        <v>6.6778696474573194E-5</v>
      </c>
      <c r="F95" s="80">
        <f t="shared" si="2"/>
        <v>2.4957465733170947</v>
      </c>
      <c r="G95" s="80">
        <f t="shared" si="3"/>
        <v>2.377032975476733</v>
      </c>
      <c r="H95" s="81">
        <f t="shared" si="9"/>
        <v>2.2148262806737873</v>
      </c>
      <c r="I95" s="83">
        <f t="shared" si="4"/>
        <v>4.1898358203039317E-5</v>
      </c>
      <c r="J95" s="10">
        <f t="shared" si="5"/>
        <v>99.997179069021072</v>
      </c>
    </row>
    <row r="96" spans="1:10" x14ac:dyDescent="0.25">
      <c r="A96" s="10">
        <f>IF(B96="","",COUNTA($B$33:B96)-COUNTBLANK($B$33:B96))</f>
        <v>64</v>
      </c>
      <c r="B96" s="1">
        <v>99.998651229283553</v>
      </c>
      <c r="C96" s="10">
        <f>IF(B96="","",AVERAGE($B$33:B96))</f>
        <v>100.00232008259113</v>
      </c>
      <c r="D96" s="10">
        <f>IF(B96="","",_xlfn.STDEV.S($B$33:B96))</f>
        <v>6.6411776124664429E-3</v>
      </c>
      <c r="E96" s="82">
        <f t="shared" si="8"/>
        <v>6.641023535235529E-5</v>
      </c>
      <c r="F96" s="80">
        <f t="shared" si="2"/>
        <v>2.5095950807549547</v>
      </c>
      <c r="G96" s="80">
        <f t="shared" si="3"/>
        <v>2.3931457236022458</v>
      </c>
      <c r="H96" s="81">
        <f t="shared" si="9"/>
        <v>2.23662789778064</v>
      </c>
      <c r="I96" s="83">
        <f t="shared" si="4"/>
        <v>4.1340371506600108E-5</v>
      </c>
      <c r="J96" s="10">
        <f t="shared" si="5"/>
        <v>99.998651229283553</v>
      </c>
    </row>
    <row r="97" spans="1:10" x14ac:dyDescent="0.25">
      <c r="A97" s="10">
        <f>IF(B97="","",COUNTA($B$33:B97)-COUNTBLANK($B$33:B97))</f>
        <v>65</v>
      </c>
      <c r="B97" s="1">
        <v>100.00235345194291</v>
      </c>
      <c r="C97" s="10">
        <f>IF(B97="","",AVERAGE($B$33:B97))</f>
        <v>100.00232059596577</v>
      </c>
      <c r="D97" s="10">
        <f>IF(B97="","",_xlfn.STDEV.S($B$33:B97))</f>
        <v>6.5890904406488045E-3</v>
      </c>
      <c r="E97" s="82">
        <f t="shared" si="8"/>
        <v>6.5889375380301095E-5</v>
      </c>
      <c r="F97" s="80">
        <f t="shared" si="2"/>
        <v>2.5294335867432123</v>
      </c>
      <c r="G97" s="80">
        <f t="shared" si="3"/>
        <v>2.4120377192016083</v>
      </c>
      <c r="H97" s="81">
        <f t="shared" si="9"/>
        <v>2.250313464127176</v>
      </c>
      <c r="I97" s="83">
        <f t="shared" si="4"/>
        <v>4.0699404513733658E-5</v>
      </c>
      <c r="J97" s="10">
        <f t="shared" si="5"/>
        <v>100.00235345194291</v>
      </c>
    </row>
    <row r="98" spans="1:10" x14ac:dyDescent="0.25">
      <c r="A98" s="10">
        <f>IF(B98="","",COUNTA($B$33:B98)-COUNTBLANK($B$33:B98))</f>
        <v>66</v>
      </c>
      <c r="B98" s="1">
        <v>100.00034881433413</v>
      </c>
      <c r="C98" s="10">
        <f>IF(B98="","",AVERAGE($B$33:B98))</f>
        <v>100.0022907204865</v>
      </c>
      <c r="D98" s="10">
        <f>IF(B98="","",_xlfn.STDEV.S($B$33:B98))</f>
        <v>6.5427120186389524E-3</v>
      </c>
      <c r="E98" s="82">
        <f t="shared" si="8"/>
        <v>6.5425621468275134E-5</v>
      </c>
      <c r="F98" s="80">
        <f t="shared" ref="F98:F161" si="10">IF(D98="","",($C$5-$C$4)/(6*D98))</f>
        <v>2.5473636344050492</v>
      </c>
      <c r="G98" s="80">
        <f t="shared" ref="G98:G161" si="11">IF(D98="","",MIN(($C$5-C98)/(3*D98),(C98-$C$4)/(3*D98)))</f>
        <v>2.4306576731271456</v>
      </c>
      <c r="H98" s="81">
        <f t="shared" si="9"/>
        <v>2.2691994222910905</v>
      </c>
      <c r="I98" s="83">
        <f t="shared" ref="I98:I142" si="12">IF(D98="","",_xlfn.CONFIDENCE.NORM(1-$C$11,E98,A98))</f>
        <v>4.0105619727767689E-5</v>
      </c>
      <c r="J98" s="10">
        <f t="shared" ref="J98:J161" si="13">IF(B98="","",B98)</f>
        <v>100.00034881433413</v>
      </c>
    </row>
    <row r="99" spans="1:10" x14ac:dyDescent="0.25">
      <c r="A99" s="10">
        <f>IF(B99="","",COUNTA($B$33:B99)-COUNTBLANK($B$33:B99))</f>
        <v>67</v>
      </c>
      <c r="B99" s="1">
        <v>100.01029379533497</v>
      </c>
      <c r="C99" s="10">
        <f>IF(B99="","",AVERAGE($B$33:B99))</f>
        <v>100.00241016936484</v>
      </c>
      <c r="D99" s="10">
        <f>IF(B99="","",_xlfn.STDEV.S($B$33:B99))</f>
        <v>6.5661592078663199E-3</v>
      </c>
      <c r="E99" s="82">
        <f t="shared" si="8"/>
        <v>6.5660009561227805E-5</v>
      </c>
      <c r="F99" s="80">
        <f t="shared" si="10"/>
        <v>2.5382672181781545</v>
      </c>
      <c r="G99" s="80">
        <f t="shared" si="11"/>
        <v>2.4159141403977289</v>
      </c>
      <c r="H99" s="81">
        <f t="shared" si="9"/>
        <v>2.2368860160158226</v>
      </c>
      <c r="I99" s="83">
        <f t="shared" si="12"/>
        <v>3.9947801484701011E-5</v>
      </c>
      <c r="J99" s="10">
        <f t="shared" si="13"/>
        <v>100.01029379533497</v>
      </c>
    </row>
    <row r="100" spans="1:10" x14ac:dyDescent="0.25">
      <c r="A100" s="10">
        <f>IF(B100="","",COUNTA($B$33:B100)-COUNTBLANK($B$33:B100))</f>
        <v>68</v>
      </c>
      <c r="B100" s="1">
        <v>100.0027974520374</v>
      </c>
      <c r="C100" s="10">
        <f>IF(B100="","",AVERAGE($B$33:B100))</f>
        <v>100.00241586469826</v>
      </c>
      <c r="D100" s="10">
        <f>IF(B100="","",_xlfn.STDEV.S($B$33:B100))</f>
        <v>6.5171430275754727E-3</v>
      </c>
      <c r="E100" s="82">
        <f t="shared" si="8"/>
        <v>6.5169855860213089E-5</v>
      </c>
      <c r="F100" s="80">
        <f t="shared" si="10"/>
        <v>2.5573578170903062</v>
      </c>
      <c r="G100" s="80">
        <f t="shared" si="11"/>
        <v>2.4337932076675317</v>
      </c>
      <c r="H100" s="81">
        <f t="shared" si="9"/>
        <v>2.2483968104326411</v>
      </c>
      <c r="I100" s="83">
        <f t="shared" si="12"/>
        <v>3.9356969193985939E-5</v>
      </c>
      <c r="J100" s="10">
        <f t="shared" si="13"/>
        <v>100.0027974520374</v>
      </c>
    </row>
    <row r="101" spans="1:10" x14ac:dyDescent="0.25">
      <c r="A101" s="10">
        <f>IF(B101="","",COUNTA($B$33:B101)-COUNTBLANK($B$33:B101))</f>
        <v>69</v>
      </c>
      <c r="B101" s="1">
        <v>99.995288645988609</v>
      </c>
      <c r="C101" s="10">
        <f>IF(B101="","",AVERAGE($B$33:B101))</f>
        <v>100.00231257167349</v>
      </c>
      <c r="D101" s="10">
        <f>IF(B101="","",_xlfn.STDEV.S($B$33:B101))</f>
        <v>6.5256984320387025E-3</v>
      </c>
      <c r="E101" s="82">
        <f t="shared" si="8"/>
        <v>6.525547524075121E-5</v>
      </c>
      <c r="F101" s="80">
        <f t="shared" si="10"/>
        <v>2.5540050371985799</v>
      </c>
      <c r="G101" s="80">
        <f t="shared" si="11"/>
        <v>2.4358786431392887</v>
      </c>
      <c r="H101" s="81">
        <f t="shared" si="9"/>
        <v>2.2690475921539006</v>
      </c>
      <c r="I101" s="83">
        <f t="shared" si="12"/>
        <v>3.9122063555539997E-5</v>
      </c>
      <c r="J101" s="10">
        <f t="shared" si="13"/>
        <v>99.995288645988609</v>
      </c>
    </row>
    <row r="102" spans="1:10" x14ac:dyDescent="0.25">
      <c r="A102" s="10">
        <f>IF(B102="","",COUNTA($B$33:B102)-COUNTBLANK($B$33:B102))</f>
        <v>70</v>
      </c>
      <c r="B102" s="1">
        <v>100.01132212652911</v>
      </c>
      <c r="C102" s="10">
        <f>IF(B102="","",AVERAGE($B$33:B102))</f>
        <v>100.00244127959999</v>
      </c>
      <c r="D102" s="10">
        <f>IF(B102="","",_xlfn.STDEV.S($B$33:B102))</f>
        <v>6.56712806368557E-3</v>
      </c>
      <c r="E102" s="82">
        <f t="shared" ref="E102:E165" si="14">IF(D102="","",D102/C102)</f>
        <v>6.5669677456416578E-5</v>
      </c>
      <c r="F102" s="80">
        <f t="shared" si="10"/>
        <v>2.5378927447490853</v>
      </c>
      <c r="G102" s="80">
        <f t="shared" si="11"/>
        <v>2.4139786290545961</v>
      </c>
      <c r="H102" s="81">
        <f t="shared" ref="H102:H165" si="15">IF(D102="","",F102/(1+9*(F102-G102)^2))</f>
        <v>2.229757293943194</v>
      </c>
      <c r="I102" s="83">
        <f t="shared" si="12"/>
        <v>3.9088158076084214E-5</v>
      </c>
      <c r="J102" s="10">
        <f t="shared" si="13"/>
        <v>100.01132212652911</v>
      </c>
    </row>
    <row r="103" spans="1:10" x14ac:dyDescent="0.25">
      <c r="A103" s="10">
        <f>IF(B103="","",COUNTA($B$33:B103)-COUNTBLANK($B$33:B103))</f>
        <v>71</v>
      </c>
      <c r="B103" s="1">
        <v>100.00056117749956</v>
      </c>
      <c r="C103" s="10">
        <f>IF(B103="","",AVERAGE($B$33:B103))</f>
        <v>100.00241479928872</v>
      </c>
      <c r="D103" s="10">
        <f>IF(B103="","",_xlfn.STDEV.S($B$33:B103))</f>
        <v>6.5238680436352763E-3</v>
      </c>
      <c r="E103" s="82">
        <f t="shared" si="14"/>
        <v>6.5237105091203046E-5</v>
      </c>
      <c r="F103" s="80">
        <f t="shared" si="10"/>
        <v>2.554721609203273</v>
      </c>
      <c r="G103" s="80">
        <f t="shared" si="11"/>
        <v>2.431338810707881</v>
      </c>
      <c r="H103" s="81">
        <f t="shared" si="15"/>
        <v>2.2468773191570928</v>
      </c>
      <c r="I103" s="83">
        <f t="shared" si="12"/>
        <v>3.8556255478215678E-5</v>
      </c>
      <c r="J103" s="10">
        <f t="shared" si="13"/>
        <v>100.00056117749956</v>
      </c>
    </row>
    <row r="104" spans="1:10" x14ac:dyDescent="0.25">
      <c r="A104" s="10">
        <f>IF(B104="","",COUNTA($B$33:B104)-COUNTBLANK($B$33:B104))</f>
        <v>72</v>
      </c>
      <c r="B104" s="1">
        <v>100.00366286367917</v>
      </c>
      <c r="C104" s="10">
        <f>IF(B104="","",AVERAGE($B$33:B104))</f>
        <v>100.00243213351636</v>
      </c>
      <c r="D104" s="10">
        <f>IF(B104="","",_xlfn.STDEV.S($B$33:B104))</f>
        <v>6.4794320608835996E-3</v>
      </c>
      <c r="E104" s="82">
        <f t="shared" si="14"/>
        <v>6.4792744762774454E-5</v>
      </c>
      <c r="F104" s="80">
        <f t="shared" si="10"/>
        <v>2.5722419048549896</v>
      </c>
      <c r="G104" s="80">
        <f t="shared" si="11"/>
        <v>2.4471211898750629</v>
      </c>
      <c r="H104" s="81">
        <f t="shared" si="15"/>
        <v>2.2545790648719231</v>
      </c>
      <c r="I104" s="83">
        <f t="shared" si="12"/>
        <v>3.8026773030339263E-5</v>
      </c>
      <c r="J104" s="10">
        <f t="shared" si="13"/>
        <v>100.00366286367917</v>
      </c>
    </row>
    <row r="105" spans="1:10" x14ac:dyDescent="0.25">
      <c r="A105" s="10">
        <f>IF(B105="","",COUNTA($B$33:B105)-COUNTBLANK($B$33:B105))</f>
        <v>73</v>
      </c>
      <c r="B105" s="1">
        <v>100.00149531763466</v>
      </c>
      <c r="C105" s="10">
        <f>IF(B105="","",AVERAGE($B$33:B105))</f>
        <v>100.00241930042209</v>
      </c>
      <c r="D105" s="10">
        <f>IF(B105="","",_xlfn.STDEV.S($B$33:B105))</f>
        <v>6.4352128405120038E-3</v>
      </c>
      <c r="E105" s="82">
        <f t="shared" si="14"/>
        <v>6.4350571571470389E-5</v>
      </c>
      <c r="F105" s="80">
        <f t="shared" si="10"/>
        <v>2.5899169273381286</v>
      </c>
      <c r="G105" s="80">
        <f t="shared" si="11"/>
        <v>2.4646011850283527</v>
      </c>
      <c r="H105" s="81">
        <f t="shared" si="15"/>
        <v>2.2691969823204143</v>
      </c>
      <c r="I105" s="83">
        <f t="shared" si="12"/>
        <v>3.7507690302650265E-5</v>
      </c>
      <c r="J105" s="10">
        <f t="shared" si="13"/>
        <v>100.00149531763466</v>
      </c>
    </row>
    <row r="106" spans="1:10" x14ac:dyDescent="0.25">
      <c r="A106" s="10">
        <f>IF(B106="","",COUNTA($B$33:B106)-COUNTBLANK($B$33:B106))</f>
        <v>74</v>
      </c>
      <c r="B106" s="1">
        <v>100.00417186206452</v>
      </c>
      <c r="C106" s="10">
        <f>IF(B106="","",AVERAGE($B$33:B106))</f>
        <v>100.00244298368753</v>
      </c>
      <c r="D106" s="10">
        <f>IF(B106="","",_xlfn.STDEV.S($B$33:B106))</f>
        <v>6.3942304856047152E-3</v>
      </c>
      <c r="E106" s="82">
        <f t="shared" si="14"/>
        <v>6.3940742794131E-5</v>
      </c>
      <c r="F106" s="80">
        <f t="shared" si="10"/>
        <v>2.6065164063427595</v>
      </c>
      <c r="G106" s="80">
        <f t="shared" si="11"/>
        <v>2.4791628651032624</v>
      </c>
      <c r="H106" s="81">
        <f t="shared" si="15"/>
        <v>2.2745060324918249</v>
      </c>
      <c r="I106" s="83">
        <f t="shared" si="12"/>
        <v>3.7016142639115315E-5</v>
      </c>
      <c r="J106" s="10">
        <f t="shared" si="13"/>
        <v>100.00417186206452</v>
      </c>
    </row>
    <row r="107" spans="1:10" x14ac:dyDescent="0.25">
      <c r="A107" s="10">
        <f>IF(B107="","",COUNTA($B$33:B107)-COUNTBLANK($B$33:B107))</f>
        <v>75</v>
      </c>
      <c r="B107" s="1">
        <v>100.00459975267616</v>
      </c>
      <c r="C107" s="10">
        <f>IF(B107="","",AVERAGE($B$33:B107))</f>
        <v>100.00247174060738</v>
      </c>
      <c r="D107" s="10">
        <f>IF(B107="","",_xlfn.STDEV.S($B$33:B107))</f>
        <v>6.3557603433963689E-3</v>
      </c>
      <c r="E107" s="82">
        <f t="shared" si="14"/>
        <v>6.3556032493700099E-5</v>
      </c>
      <c r="F107" s="80">
        <f t="shared" si="10"/>
        <v>2.6222931272074121</v>
      </c>
      <c r="G107" s="80">
        <f t="shared" si="11"/>
        <v>2.4926605590681628</v>
      </c>
      <c r="H107" s="81">
        <f t="shared" si="15"/>
        <v>2.2777960134149398</v>
      </c>
      <c r="I107" s="83">
        <f t="shared" si="12"/>
        <v>3.6547316098773791E-5</v>
      </c>
      <c r="J107" s="10">
        <f t="shared" si="13"/>
        <v>100.00459975267616</v>
      </c>
    </row>
    <row r="108" spans="1:10" x14ac:dyDescent="0.25">
      <c r="A108" s="10">
        <f>IF(B108="","",COUNTA($B$33:B108)-COUNTBLANK($B$33:B108))</f>
        <v>76</v>
      </c>
      <c r="B108" s="1">
        <v>100.00652210579433</v>
      </c>
      <c r="C108" s="10">
        <f>IF(B108="","",AVERAGE($B$33:B108))</f>
        <v>100.00252503488615</v>
      </c>
      <c r="D108" s="10">
        <f>IF(B108="","",_xlfn.STDEV.S($B$33:B108))</f>
        <v>6.3303192368319395E-3</v>
      </c>
      <c r="E108" s="82">
        <f t="shared" si="14"/>
        <v>6.3301593980987886E-5</v>
      </c>
      <c r="F108" s="80">
        <f t="shared" si="10"/>
        <v>2.6328319383473446</v>
      </c>
      <c r="G108" s="80">
        <f t="shared" si="11"/>
        <v>2.4998720884735222</v>
      </c>
      <c r="H108" s="81">
        <f t="shared" si="15"/>
        <v>2.2714354407985331</v>
      </c>
      <c r="I108" s="83">
        <f t="shared" si="12"/>
        <v>3.616073027921757E-5</v>
      </c>
      <c r="J108" s="10">
        <f t="shared" si="13"/>
        <v>100.00652210579433</v>
      </c>
    </row>
    <row r="109" spans="1:10" x14ac:dyDescent="0.25">
      <c r="A109" s="10">
        <f>IF(B109="","",COUNTA($B$33:B109)-COUNTBLANK($B$33:B109))</f>
        <v>77</v>
      </c>
      <c r="B109" s="1">
        <v>100.00368259484844</v>
      </c>
      <c r="C109" s="10">
        <f>IF(B109="","",AVERAGE($B$33:B109))</f>
        <v>100.0025400681324</v>
      </c>
      <c r="D109" s="10">
        <f>IF(B109="","",_xlfn.STDEV.S($B$33:B109))</f>
        <v>6.2899179626037232E-3</v>
      </c>
      <c r="E109" s="82">
        <f t="shared" si="14"/>
        <v>6.2897581984601195E-5</v>
      </c>
      <c r="F109" s="80">
        <f t="shared" si="10"/>
        <v>2.6497430913656181</v>
      </c>
      <c r="G109" s="80">
        <f t="shared" si="11"/>
        <v>2.5151325316568816</v>
      </c>
      <c r="H109" s="81">
        <f t="shared" si="15"/>
        <v>2.2782121902708261</v>
      </c>
      <c r="I109" s="83">
        <f t="shared" si="12"/>
        <v>3.5695866610186657E-5</v>
      </c>
      <c r="J109" s="10">
        <f t="shared" si="13"/>
        <v>100.00368259484844</v>
      </c>
    </row>
    <row r="110" spans="1:10" x14ac:dyDescent="0.25">
      <c r="A110" s="10">
        <f>IF(B110="","",COUNTA($B$33:B110)-COUNTBLANK($B$33:B110))</f>
        <v>78</v>
      </c>
      <c r="B110" s="1">
        <v>100.00436610631111</v>
      </c>
      <c r="C110" s="10">
        <f>IF(B110="","",AVERAGE($B$33:B110))</f>
        <v>100.00256347887829</v>
      </c>
      <c r="D110" s="10">
        <f>IF(B110="","",_xlfn.STDEV.S($B$33:B110))</f>
        <v>6.2523604194288703E-3</v>
      </c>
      <c r="E110" s="82">
        <f t="shared" si="14"/>
        <v>6.25220014559871E-5</v>
      </c>
      <c r="F110" s="80">
        <f t="shared" si="10"/>
        <v>2.6656599345864578</v>
      </c>
      <c r="G110" s="80">
        <f t="shared" si="11"/>
        <v>2.5289926758063017</v>
      </c>
      <c r="H110" s="81">
        <f t="shared" si="15"/>
        <v>2.2820448682086845</v>
      </c>
      <c r="I110" s="83">
        <f t="shared" si="12"/>
        <v>3.5254528735724276E-5</v>
      </c>
      <c r="J110" s="10">
        <f t="shared" si="13"/>
        <v>100.00436610631111</v>
      </c>
    </row>
    <row r="111" spans="1:10" x14ac:dyDescent="0.25">
      <c r="A111" s="10">
        <f>IF(B111="","",COUNTA($B$33:B111)-COUNTBLANK($B$33:B111))</f>
        <v>79</v>
      </c>
      <c r="B111" s="1">
        <v>100.01109106487614</v>
      </c>
      <c r="C111" s="10">
        <f>IF(B111="","",AVERAGE($B$33:B111))</f>
        <v>100.00267142300484</v>
      </c>
      <c r="D111" s="10">
        <f>IF(B111="","",_xlfn.STDEV.S($B$33:B111))</f>
        <v>6.2858041657988736E-3</v>
      </c>
      <c r="E111" s="82">
        <f t="shared" si="14"/>
        <v>6.285636249866094E-5</v>
      </c>
      <c r="F111" s="80">
        <f t="shared" si="10"/>
        <v>2.6514772377652531</v>
      </c>
      <c r="G111" s="80">
        <f t="shared" si="11"/>
        <v>2.5098128919696649</v>
      </c>
      <c r="H111" s="81">
        <f t="shared" si="15"/>
        <v>2.2458363400848973</v>
      </c>
      <c r="I111" s="83">
        <f t="shared" si="12"/>
        <v>3.5218028605639559E-5</v>
      </c>
      <c r="J111" s="10">
        <f t="shared" si="13"/>
        <v>100.01109106487614</v>
      </c>
    </row>
    <row r="112" spans="1:10" x14ac:dyDescent="0.25">
      <c r="A112" s="10">
        <f>IF(B112="","",COUNTA($B$33:B112)-COUNTBLANK($B$33:B112))</f>
        <v>80</v>
      </c>
      <c r="B112" s="1">
        <v>99.995180249209241</v>
      </c>
      <c r="C112" s="10">
        <f>IF(B112="","",AVERAGE($B$33:B112))</f>
        <v>100.0025777833324</v>
      </c>
      <c r="D112" s="10">
        <f>IF(B112="","",_xlfn.STDEV.S($B$33:B112))</f>
        <v>6.3017982832469397E-3</v>
      </c>
      <c r="E112" s="82">
        <f t="shared" si="14"/>
        <v>6.3016358407285696E-5</v>
      </c>
      <c r="F112" s="80">
        <f t="shared" si="10"/>
        <v>2.64474772399068</v>
      </c>
      <c r="G112" s="80">
        <f t="shared" si="11"/>
        <v>2.5083959919646288</v>
      </c>
      <c r="H112" s="81">
        <f t="shared" si="15"/>
        <v>2.2656459089862535</v>
      </c>
      <c r="I112" s="83">
        <f t="shared" si="12"/>
        <v>3.5086306411997523E-5</v>
      </c>
      <c r="J112" s="10">
        <f t="shared" si="13"/>
        <v>99.995180249209241</v>
      </c>
    </row>
    <row r="113" spans="1:10" x14ac:dyDescent="0.25">
      <c r="A113" s="10">
        <f>IF(B113="","",COUNTA($B$33:B113)-COUNTBLANK($B$33:B113))</f>
        <v>81</v>
      </c>
      <c r="B113" s="1">
        <v>100.0084842860728</v>
      </c>
      <c r="C113" s="10">
        <f>IF(B113="","",AVERAGE($B$33:B113))</f>
        <v>100.00265070311931</v>
      </c>
      <c r="D113" s="10">
        <f>IF(B113="","",_xlfn.STDEV.S($B$33:B113))</f>
        <v>6.29658274415279E-3</v>
      </c>
      <c r="E113" s="82">
        <f t="shared" si="14"/>
        <v>6.2964158448615857E-5</v>
      </c>
      <c r="F113" s="80">
        <f t="shared" si="10"/>
        <v>2.6469384019677853</v>
      </c>
      <c r="G113" s="80">
        <f t="shared" si="11"/>
        <v>2.506613444393174</v>
      </c>
      <c r="H113" s="81">
        <f t="shared" si="15"/>
        <v>2.2484656682112942</v>
      </c>
      <c r="I113" s="83">
        <f t="shared" si="12"/>
        <v>3.4840167674697618E-5</v>
      </c>
      <c r="J113" s="10">
        <f t="shared" si="13"/>
        <v>100.0084842860728</v>
      </c>
    </row>
    <row r="114" spans="1:10" x14ac:dyDescent="0.25">
      <c r="A114" s="10">
        <f>IF(B114="","",COUNTA($B$33:B114)-COUNTBLANK($B$33:B114))</f>
        <v>82</v>
      </c>
      <c r="B114" s="1">
        <v>100.00220806580322</v>
      </c>
      <c r="C114" s="10">
        <f>IF(B114="","",AVERAGE($B$33:B114))</f>
        <v>100.00264530510326</v>
      </c>
      <c r="D114" s="10">
        <f>IF(B114="","",_xlfn.STDEV.S($B$33:B114))</f>
        <v>6.2577851550099425E-3</v>
      </c>
      <c r="E114" s="82">
        <f t="shared" si="14"/>
        <v>6.2576196218787426E-5</v>
      </c>
      <c r="F114" s="80">
        <f t="shared" si="10"/>
        <v>2.6633491329312409</v>
      </c>
      <c r="G114" s="80">
        <f t="shared" si="11"/>
        <v>2.522441711869241</v>
      </c>
      <c r="H114" s="81">
        <f t="shared" si="15"/>
        <v>2.2595761752636654</v>
      </c>
      <c r="I114" s="83">
        <f t="shared" si="12"/>
        <v>3.441371652491002E-5</v>
      </c>
      <c r="J114" s="10">
        <f t="shared" si="13"/>
        <v>100.00220806580322</v>
      </c>
    </row>
    <row r="115" spans="1:10" x14ac:dyDescent="0.25">
      <c r="A115" s="10">
        <f>IF(B115="","",COUNTA($B$33:B115)-COUNTBLANK($B$33:B115))</f>
        <v>83</v>
      </c>
      <c r="B115" s="1">
        <v>99.991564086328168</v>
      </c>
      <c r="C115" s="10">
        <f>IF(B115="","",AVERAGE($B$33:B115))</f>
        <v>100.00251179644332</v>
      </c>
      <c r="D115" s="10">
        <f>IF(B115="","",_xlfn.STDEV.S($B$33:B115))</f>
        <v>6.3373302157657104E-3</v>
      </c>
      <c r="E115" s="82">
        <f t="shared" si="14"/>
        <v>6.3371710389289481E-5</v>
      </c>
      <c r="F115" s="80">
        <f t="shared" si="10"/>
        <v>2.6299192403140323</v>
      </c>
      <c r="G115" s="80">
        <f t="shared" si="11"/>
        <v>2.497802804433495</v>
      </c>
      <c r="H115" s="81">
        <f t="shared" si="15"/>
        <v>2.2728680881630483</v>
      </c>
      <c r="I115" s="83">
        <f t="shared" si="12"/>
        <v>3.4640625497701439E-5</v>
      </c>
      <c r="J115" s="10">
        <f t="shared" si="13"/>
        <v>99.991564086328168</v>
      </c>
    </row>
    <row r="116" spans="1:10" x14ac:dyDescent="0.25">
      <c r="A116" s="10">
        <f>IF(B116="","",COUNTA($B$33:B116)-COUNTBLANK($B$33:B116))</f>
        <v>84</v>
      </c>
      <c r="B116" s="1">
        <v>99.992037144688325</v>
      </c>
      <c r="C116" s="10">
        <f>IF(B116="","",AVERAGE($B$33:B116))</f>
        <v>100.00238709820812</v>
      </c>
      <c r="D116" s="10">
        <f>IF(B116="","",_xlfn.STDEV.S($B$33:B116))</f>
        <v>6.4018784973025123E-3</v>
      </c>
      <c r="E116" s="82">
        <f t="shared" si="14"/>
        <v>6.4017256818234722E-5</v>
      </c>
      <c r="F116" s="80">
        <f t="shared" si="10"/>
        <v>2.6034025284435445</v>
      </c>
      <c r="G116" s="80">
        <f t="shared" si="11"/>
        <v>2.4791109782303997</v>
      </c>
      <c r="H116" s="81">
        <f t="shared" si="15"/>
        <v>2.2856201732175387</v>
      </c>
      <c r="I116" s="83">
        <f t="shared" si="12"/>
        <v>3.4784579696508662E-5</v>
      </c>
      <c r="J116" s="10">
        <f t="shared" si="13"/>
        <v>99.992037144688325</v>
      </c>
    </row>
    <row r="117" spans="1:10" x14ac:dyDescent="0.25">
      <c r="A117" s="10">
        <f>IF(B117="","",COUNTA($B$33:B117)-COUNTBLANK($B$33:B117))</f>
        <v>85</v>
      </c>
      <c r="B117" s="1">
        <v>99.997033519657521</v>
      </c>
      <c r="C117" s="10">
        <f>IF(B117="","",AVERAGE($B$33:B117))</f>
        <v>100.00232411493106</v>
      </c>
      <c r="D117" s="10">
        <f>IF(B117="","",_xlfn.STDEV.S($B$33:B117))</f>
        <v>6.3900961556567319E-3</v>
      </c>
      <c r="E117" s="82">
        <f t="shared" si="14"/>
        <v>6.3899476459294063E-5</v>
      </c>
      <c r="F117" s="80">
        <f t="shared" si="10"/>
        <v>2.6082027970599184</v>
      </c>
      <c r="G117" s="80">
        <f t="shared" si="11"/>
        <v>2.486967535782509</v>
      </c>
      <c r="H117" s="81">
        <f t="shared" si="15"/>
        <v>2.3034924461176898</v>
      </c>
      <c r="I117" s="83">
        <f t="shared" si="12"/>
        <v>3.4515739279689628E-5</v>
      </c>
      <c r="J117" s="10">
        <f t="shared" si="13"/>
        <v>99.997033519657521</v>
      </c>
    </row>
    <row r="118" spans="1:10" x14ac:dyDescent="0.25">
      <c r="A118" s="10">
        <f>IF(B118="","",COUNTA($B$33:B118)-COUNTBLANK($B$33:B118))</f>
        <v>86</v>
      </c>
      <c r="B118" s="1">
        <v>99.994105624079737</v>
      </c>
      <c r="C118" s="10">
        <f>IF(B118="","",AVERAGE($B$33:B118))</f>
        <v>100.00222855108396</v>
      </c>
      <c r="D118" s="10">
        <f>IF(B118="","",_xlfn.STDEV.S($B$33:B118))</f>
        <v>6.4139166955354751E-3</v>
      </c>
      <c r="E118" s="82">
        <f t="shared" si="14"/>
        <v>6.4137737613107948E-5</v>
      </c>
      <c r="F118" s="80">
        <f t="shared" si="10"/>
        <v>2.5985162355268598</v>
      </c>
      <c r="G118" s="80">
        <f t="shared" si="11"/>
        <v>2.4826977120594598</v>
      </c>
      <c r="H118" s="81">
        <f t="shared" si="15"/>
        <v>2.3186021278660403</v>
      </c>
      <c r="I118" s="83">
        <f t="shared" si="12"/>
        <v>3.4442427566602403E-5</v>
      </c>
      <c r="J118" s="10">
        <f t="shared" si="13"/>
        <v>99.994105624079737</v>
      </c>
    </row>
    <row r="119" spans="1:10" x14ac:dyDescent="0.25">
      <c r="A119" s="10">
        <f>IF(B119="","",COUNTA($B$33:B119)-COUNTBLANK($B$33:B119))</f>
        <v>87</v>
      </c>
      <c r="B119" s="1">
        <v>99.995170719951389</v>
      </c>
      <c r="C119" s="10">
        <f>IF(B119="","",AVERAGE($B$33:B119))</f>
        <v>100.00214742658818</v>
      </c>
      <c r="D119" s="10">
        <f>IF(B119="","",_xlfn.STDEV.S($B$33:B119))</f>
        <v>6.4212567091852775E-3</v>
      </c>
      <c r="E119" s="82">
        <f t="shared" si="14"/>
        <v>6.4211188203724698E-5</v>
      </c>
      <c r="F119" s="80">
        <f t="shared" si="10"/>
        <v>2.5955459221595842</v>
      </c>
      <c r="G119" s="80">
        <f t="shared" si="11"/>
        <v>2.4840710356777893</v>
      </c>
      <c r="H119" s="81">
        <f t="shared" si="15"/>
        <v>2.3344602332050499</v>
      </c>
      <c r="I119" s="83">
        <f t="shared" si="12"/>
        <v>3.4283126635321007E-5</v>
      </c>
      <c r="J119" s="10">
        <f t="shared" si="13"/>
        <v>99.995170719951389</v>
      </c>
    </row>
    <row r="120" spans="1:10" x14ac:dyDescent="0.25">
      <c r="A120" s="10">
        <f>IF(B120="","",COUNTA($B$33:B120)-COUNTBLANK($B$33:B120))</f>
        <v>88</v>
      </c>
      <c r="B120" s="1">
        <v>99.999243689223619</v>
      </c>
      <c r="C120" s="10">
        <f>IF(B120="","",AVERAGE($B$33:B120))</f>
        <v>100.00211442957267</v>
      </c>
      <c r="D120" s="10">
        <f>IF(B120="","",_xlfn.STDEV.S($B$33:B120))</f>
        <v>6.3917458629759762E-3</v>
      </c>
      <c r="E120" s="82">
        <f t="shared" si="14"/>
        <v>6.3916107168688084E-5</v>
      </c>
      <c r="F120" s="80">
        <f t="shared" si="10"/>
        <v>2.6075296208516296</v>
      </c>
      <c r="G120" s="80">
        <f t="shared" si="11"/>
        <v>2.4972608660127178</v>
      </c>
      <c r="H120" s="81">
        <f t="shared" si="15"/>
        <v>2.3503268128942869</v>
      </c>
      <c r="I120" s="83">
        <f t="shared" si="12"/>
        <v>3.3931129989017554E-5</v>
      </c>
      <c r="J120" s="10">
        <f t="shared" si="13"/>
        <v>99.999243689223619</v>
      </c>
    </row>
    <row r="121" spans="1:10" x14ac:dyDescent="0.25">
      <c r="A121" s="10">
        <f>IF(B121="","",COUNTA($B$33:B121)-COUNTBLANK($B$33:B121))</f>
        <v>89</v>
      </c>
      <c r="B121" s="1">
        <v>99.999865141664458</v>
      </c>
      <c r="C121" s="10">
        <f>IF(B121="","",AVERAGE($B$33:B121))</f>
        <v>100.00208915667483</v>
      </c>
      <c r="D121" s="10">
        <f>IF(B121="","",_xlfn.STDEV.S($B$33:B121))</f>
        <v>6.3597961038449379E-3</v>
      </c>
      <c r="E121" s="82">
        <f t="shared" si="14"/>
        <v>6.359663240515852E-5</v>
      </c>
      <c r="F121" s="80">
        <f t="shared" si="10"/>
        <v>2.6206290885001113</v>
      </c>
      <c r="G121" s="80">
        <f t="shared" si="11"/>
        <v>2.5111309934503594</v>
      </c>
      <c r="H121" s="81">
        <f t="shared" si="15"/>
        <v>2.3653840542231674</v>
      </c>
      <c r="I121" s="83">
        <f t="shared" si="12"/>
        <v>3.3571323171260126E-5</v>
      </c>
      <c r="J121" s="10">
        <f t="shared" si="13"/>
        <v>99.999865141664458</v>
      </c>
    </row>
    <row r="122" spans="1:10" x14ac:dyDescent="0.25">
      <c r="A122" s="10">
        <f>IF(B122="","",COUNTA($B$33:B122)-COUNTBLANK($B$33:B122))</f>
        <v>90</v>
      </c>
      <c r="B122" s="1">
        <v>100.00476928736163</v>
      </c>
      <c r="C122" s="10">
        <f>IF(B122="","",AVERAGE($B$33:B122))</f>
        <v>100.00211893590469</v>
      </c>
      <c r="D122" s="10">
        <f>IF(B122="","",_xlfn.STDEV.S($B$33:B122))</f>
        <v>6.3302731349638274E-3</v>
      </c>
      <c r="E122" s="82">
        <f t="shared" si="14"/>
        <v>6.3301390033756685E-5</v>
      </c>
      <c r="F122" s="80">
        <f t="shared" si="10"/>
        <v>2.6328511126338561</v>
      </c>
      <c r="G122" s="80">
        <f t="shared" si="11"/>
        <v>2.52127425754859</v>
      </c>
      <c r="H122" s="81">
        <f t="shared" si="15"/>
        <v>2.3675770089579786</v>
      </c>
      <c r="I122" s="83">
        <f t="shared" si="12"/>
        <v>3.322931087899101E-5</v>
      </c>
      <c r="J122" s="10">
        <f t="shared" si="13"/>
        <v>100.00476928736163</v>
      </c>
    </row>
    <row r="123" spans="1:10" x14ac:dyDescent="0.25">
      <c r="A123" s="10">
        <f>IF(B123="","",COUNTA($B$33:B123)-COUNTBLANK($B$33:B123))</f>
        <v>91</v>
      </c>
      <c r="B123" s="1">
        <v>100.01138327321057</v>
      </c>
      <c r="C123" s="10">
        <f>IF(B123="","",AVERAGE($B$33:B123))</f>
        <v>100.00222074180915</v>
      </c>
      <c r="D123" s="10">
        <f>IF(B123="","",_xlfn.STDEV.S($B$33:B123))</f>
        <v>6.3694798673108021E-3</v>
      </c>
      <c r="E123" s="82">
        <f t="shared" si="14"/>
        <v>6.3693384207495261E-5</v>
      </c>
      <c r="F123" s="80">
        <f t="shared" si="10"/>
        <v>2.6166448460260847</v>
      </c>
      <c r="G123" s="80">
        <f t="shared" si="11"/>
        <v>2.5004269938405295</v>
      </c>
      <c r="H123" s="81">
        <f t="shared" si="15"/>
        <v>2.3330418999640816</v>
      </c>
      <c r="I123" s="83">
        <f t="shared" si="12"/>
        <v>3.3250866814187961E-5</v>
      </c>
      <c r="J123" s="10">
        <f t="shared" si="13"/>
        <v>100.01138327321057</v>
      </c>
    </row>
    <row r="124" spans="1:10" x14ac:dyDescent="0.25">
      <c r="A124" s="10">
        <f>IF(B124="","",COUNTA($B$33:B124)-COUNTBLANK($B$33:B124))</f>
        <v>92</v>
      </c>
      <c r="B124" s="1">
        <v>100.01542286140329</v>
      </c>
      <c r="C124" s="10">
        <f>IF(B124="","",AVERAGE($B$33:B124))</f>
        <v>100.00236424310908</v>
      </c>
      <c r="D124" s="10">
        <f>IF(B124="","",_xlfn.STDEV.S($B$33:B124))</f>
        <v>6.4822039399691951E-3</v>
      </c>
      <c r="E124" s="82">
        <f t="shared" si="14"/>
        <v>6.4820506885324641E-5</v>
      </c>
      <c r="F124" s="80">
        <f t="shared" si="10"/>
        <v>2.5711419790264918</v>
      </c>
      <c r="G124" s="80">
        <f t="shared" si="11"/>
        <v>2.4495658848986395</v>
      </c>
      <c r="H124" s="81">
        <f t="shared" si="15"/>
        <v>2.2692686180371164</v>
      </c>
      <c r="I124" s="83">
        <f t="shared" si="12"/>
        <v>3.3654864929873119E-5</v>
      </c>
      <c r="J124" s="10">
        <f t="shared" si="13"/>
        <v>100.01542286140329</v>
      </c>
    </row>
    <row r="125" spans="1:10" x14ac:dyDescent="0.25">
      <c r="A125" s="10">
        <f>IF(B125="","",COUNTA($B$33:B125)-COUNTBLANK($B$33:B125))</f>
        <v>93</v>
      </c>
      <c r="B125" s="1">
        <v>100.01471834954347</v>
      </c>
      <c r="C125" s="10">
        <f>IF(B125="","",AVERAGE($B$33:B125))</f>
        <v>100.0024970829632</v>
      </c>
      <c r="D125" s="10">
        <f>IF(B125="","",_xlfn.STDEV.S($B$33:B125))</f>
        <v>6.5729261142866311E-3</v>
      </c>
      <c r="E125" s="82">
        <f t="shared" si="14"/>
        <v>6.5727619869668428E-5</v>
      </c>
      <c r="F125" s="80">
        <f t="shared" si="10"/>
        <v>2.5356540415751465</v>
      </c>
      <c r="G125" s="80">
        <f t="shared" si="11"/>
        <v>2.409019271419282</v>
      </c>
      <c r="H125" s="81">
        <f t="shared" si="15"/>
        <v>2.2158468775192115</v>
      </c>
      <c r="I125" s="83">
        <f t="shared" si="12"/>
        <v>3.3941870673398111E-5</v>
      </c>
      <c r="J125" s="10">
        <f t="shared" si="13"/>
        <v>100.01471834954347</v>
      </c>
    </row>
    <row r="126" spans="1:10" x14ac:dyDescent="0.25">
      <c r="A126" s="10">
        <f>IF(B126="","",COUNTA($B$33:B126)-COUNTBLANK($B$33:B126))</f>
        <v>94</v>
      </c>
      <c r="B126" s="1">
        <v>99.99878116953245</v>
      </c>
      <c r="C126" s="10">
        <f>IF(B126="","",AVERAGE($B$33:B126))</f>
        <v>100.00245755196926</v>
      </c>
      <c r="D126" s="10">
        <f>IF(B126="","",_xlfn.STDEV.S($B$33:B126))</f>
        <v>6.5487173722666332E-3</v>
      </c>
      <c r="E126" s="82">
        <f t="shared" si="14"/>
        <v>6.5485564380889314E-5</v>
      </c>
      <c r="F126" s="80">
        <f t="shared" si="10"/>
        <v>2.5450276320135456</v>
      </c>
      <c r="G126" s="80">
        <f t="shared" si="11"/>
        <v>2.4199368786361424</v>
      </c>
      <c r="H126" s="81">
        <f t="shared" si="15"/>
        <v>2.2308575881324004</v>
      </c>
      <c r="I126" s="83">
        <f t="shared" si="12"/>
        <v>3.3636514807801119E-5</v>
      </c>
      <c r="J126" s="10">
        <f t="shared" si="13"/>
        <v>99.99878116953245</v>
      </c>
    </row>
    <row r="127" spans="1:10" x14ac:dyDescent="0.25">
      <c r="A127" s="10">
        <f>IF(B127="","",COUNTA($B$33:B127)-COUNTBLANK($B$33:B127))</f>
        <v>95</v>
      </c>
      <c r="B127" s="1">
        <v>100.0005063979394</v>
      </c>
      <c r="C127" s="10">
        <f>IF(B127="","",AVERAGE($B$33:B127))</f>
        <v>100.00243701350578</v>
      </c>
      <c r="D127" s="10">
        <f>IF(B127="","",_xlfn.STDEV.S($B$33:B127))</f>
        <v>6.5168659710641078E-3</v>
      </c>
      <c r="E127" s="82">
        <f t="shared" si="14"/>
        <v>6.5167071580305344E-5</v>
      </c>
      <c r="F127" s="80">
        <f t="shared" si="10"/>
        <v>2.5574665400007142</v>
      </c>
      <c r="G127" s="80">
        <f t="shared" si="11"/>
        <v>2.4328149300292781</v>
      </c>
      <c r="H127" s="81">
        <f t="shared" si="15"/>
        <v>2.2437022482212754</v>
      </c>
      <c r="I127" s="83">
        <f t="shared" si="12"/>
        <v>3.3296282345473974E-5</v>
      </c>
      <c r="J127" s="10">
        <f t="shared" si="13"/>
        <v>100.0005063979394</v>
      </c>
    </row>
    <row r="128" spans="1:10" x14ac:dyDescent="0.25">
      <c r="A128" s="10">
        <f>IF(B128="","",COUNTA($B$33:B128)-COUNTBLANK($B$33:B128))</f>
        <v>96</v>
      </c>
      <c r="B128" s="1">
        <v>100.01292750585644</v>
      </c>
      <c r="C128" s="10">
        <f>IF(B128="","",AVERAGE($B$33:B128))</f>
        <v>100.00254628946777</v>
      </c>
      <c r="D128" s="10">
        <f>IF(B128="","",_xlfn.STDEV.S($B$33:B128))</f>
        <v>6.5703008239129893E-3</v>
      </c>
      <c r="E128" s="82">
        <f t="shared" si="14"/>
        <v>6.570133529294914E-5</v>
      </c>
      <c r="F128" s="80">
        <f t="shared" si="10"/>
        <v>2.5366672110364297</v>
      </c>
      <c r="G128" s="80">
        <f t="shared" si="11"/>
        <v>2.4074854309822777</v>
      </c>
      <c r="H128" s="81">
        <f t="shared" si="15"/>
        <v>2.2054305323335224</v>
      </c>
      <c r="I128" s="83">
        <f t="shared" si="12"/>
        <v>3.3393959978907026E-5</v>
      </c>
      <c r="J128" s="10">
        <f t="shared" si="13"/>
        <v>100.01292750585644</v>
      </c>
    </row>
    <row r="129" spans="1:10" x14ac:dyDescent="0.25">
      <c r="A129" s="10">
        <f>IF(B129="","",COUNTA($B$33:B129)-COUNTBLANK($B$33:B129))</f>
        <v>97</v>
      </c>
      <c r="B129" s="1">
        <v>99.991734418968051</v>
      </c>
      <c r="C129" s="10">
        <f>IF(B129="","",AVERAGE($B$33:B129))</f>
        <v>100.00243482688531</v>
      </c>
      <c r="D129" s="10">
        <f>IF(B129="","",_xlfn.STDEV.S($B$33:B129))</f>
        <v>6.6275407484788374E-3</v>
      </c>
      <c r="E129" s="82">
        <f t="shared" si="14"/>
        <v>6.6273793832638222E-5</v>
      </c>
      <c r="F129" s="80">
        <f t="shared" si="10"/>
        <v>2.5147588372792842</v>
      </c>
      <c r="G129" s="80">
        <f t="shared" si="11"/>
        <v>2.3922987887379055</v>
      </c>
      <c r="H129" s="81">
        <f t="shared" si="15"/>
        <v>2.2157086873898191</v>
      </c>
      <c r="I129" s="83">
        <f t="shared" si="12"/>
        <v>3.3510839523383607E-5</v>
      </c>
      <c r="J129" s="10">
        <f t="shared" si="13"/>
        <v>99.991734418968051</v>
      </c>
    </row>
    <row r="130" spans="1:10" x14ac:dyDescent="0.25">
      <c r="A130" s="10">
        <f>IF(B130="","",COUNTA($B$33:B130)-COUNTBLANK($B$33:B130))</f>
        <v>98</v>
      </c>
      <c r="B130" s="1">
        <v>100.00267660066426</v>
      </c>
      <c r="C130" s="10">
        <f>IF(B130="","",AVERAGE($B$33:B130))</f>
        <v>100.00243729396469</v>
      </c>
      <c r="D130" s="10">
        <f>IF(B130="","",_xlfn.STDEV.S($B$33:B130))</f>
        <v>6.5933348959531894E-3</v>
      </c>
      <c r="E130" s="82">
        <f t="shared" si="14"/>
        <v>6.5931742009163086E-5</v>
      </c>
      <c r="F130" s="80">
        <f t="shared" si="10"/>
        <v>2.5278052654196692</v>
      </c>
      <c r="G130" s="80">
        <f t="shared" si="11"/>
        <v>2.4045851750733083</v>
      </c>
      <c r="H130" s="81">
        <f t="shared" si="15"/>
        <v>2.2239107209388003</v>
      </c>
      <c r="I130" s="83">
        <f t="shared" si="12"/>
        <v>3.3167356244549962E-5</v>
      </c>
      <c r="J130" s="10">
        <f t="shared" si="13"/>
        <v>100.00267660066426</v>
      </c>
    </row>
    <row r="131" spans="1:10" x14ac:dyDescent="0.25">
      <c r="A131" s="10">
        <f>IF(B131="","",COUNTA($B$33:B131)-COUNTBLANK($B$33:B131))</f>
        <v>99</v>
      </c>
      <c r="B131" s="1">
        <v>100.0049473778257</v>
      </c>
      <c r="C131" s="10">
        <f>IF(B131="","",AVERAGE($B$33:B131))</f>
        <v>100.00246264834712</v>
      </c>
      <c r="D131" s="10">
        <f>IF(B131="","",_xlfn.STDEV.S($B$33:B131))</f>
        <v>6.5644584068935688E-3</v>
      </c>
      <c r="E131" s="82">
        <f t="shared" si="14"/>
        <v>6.5642967513481216E-5</v>
      </c>
      <c r="F131" s="80">
        <f t="shared" si="10"/>
        <v>2.5389248638034583</v>
      </c>
      <c r="G131" s="80">
        <f t="shared" si="11"/>
        <v>2.4138752814173268</v>
      </c>
      <c r="H131" s="81">
        <f t="shared" si="15"/>
        <v>2.2256890002172525</v>
      </c>
      <c r="I131" s="83">
        <f t="shared" si="12"/>
        <v>3.2854884998934956E-5</v>
      </c>
      <c r="J131" s="10">
        <f t="shared" si="13"/>
        <v>100.0049473778257</v>
      </c>
    </row>
    <row r="132" spans="1:10" x14ac:dyDescent="0.25">
      <c r="A132" s="10">
        <f>IF(B132="","",COUNTA($B$33:B132)-COUNTBLANK($B$33:B132))</f>
        <v>100</v>
      </c>
      <c r="B132" s="1">
        <v>99.999717333527897</v>
      </c>
      <c r="C132" s="10">
        <f>IF(B132="","",AVERAGE($B$33:B132))</f>
        <v>100.00243519519894</v>
      </c>
      <c r="D132" s="10">
        <f>IF(B132="","",_xlfn.STDEV.S($B$33:B132))</f>
        <v>6.5369876724558117E-3</v>
      </c>
      <c r="E132" s="82">
        <f t="shared" si="14"/>
        <v>6.5368284879223105E-5</v>
      </c>
      <c r="F132" s="80">
        <f t="shared" si="10"/>
        <v>2.5495943241398824</v>
      </c>
      <c r="G132" s="80">
        <f t="shared" si="11"/>
        <v>2.4254191269919891</v>
      </c>
      <c r="H132" s="81">
        <f t="shared" si="15"/>
        <v>2.2388914544332774</v>
      </c>
      <c r="I132" s="83">
        <f t="shared" si="12"/>
        <v>3.2553405869663289E-5</v>
      </c>
      <c r="J132" s="10">
        <f t="shared" si="13"/>
        <v>99.999717333527897</v>
      </c>
    </row>
    <row r="133" spans="1:10" x14ac:dyDescent="0.25">
      <c r="A133" s="10">
        <f>IF(B133="","",COUNTA($B$33:B133)-COUNTBLANK($B$33:B133))</f>
        <v>101</v>
      </c>
      <c r="B133" s="1">
        <v>100.00085401271063</v>
      </c>
      <c r="C133" s="10">
        <f>IF(B133="","",AVERAGE($B$33:B133))</f>
        <v>100.00241953992678</v>
      </c>
      <c r="D133" s="10">
        <f>IF(B133="","",_xlfn.STDEV.S($B$33:B133))</f>
        <v>6.5061232384371961E-3</v>
      </c>
      <c r="E133" s="82">
        <f t="shared" si="14"/>
        <v>6.5059658239964625E-5</v>
      </c>
      <c r="F133" s="80">
        <f t="shared" si="10"/>
        <v>2.5616893587569267</v>
      </c>
      <c r="G133" s="80">
        <f t="shared" si="11"/>
        <v>2.4377271650866872</v>
      </c>
      <c r="H133" s="81">
        <f t="shared" si="15"/>
        <v>2.2504525989362518</v>
      </c>
      <c r="I133" s="83">
        <f t="shared" si="12"/>
        <v>3.2238916206308065E-5</v>
      </c>
      <c r="J133" s="10">
        <f t="shared" si="13"/>
        <v>100.00085401271063</v>
      </c>
    </row>
    <row r="134" spans="1:10" x14ac:dyDescent="0.25">
      <c r="A134" s="10">
        <f>IF(B134="","",COUNTA($B$33:B134)-COUNTBLANK($B$33:B134))</f>
        <v>102</v>
      </c>
      <c r="B134" s="1">
        <v>99.997439780419057</v>
      </c>
      <c r="C134" s="10">
        <f>IF(B134="","",AVERAGE($B$33:B134))</f>
        <v>100.00237071875515</v>
      </c>
      <c r="D134" s="10">
        <f>IF(B134="","",_xlfn.STDEV.S($B$33:B134))</f>
        <v>6.4925843810377292E-3</v>
      </c>
      <c r="E134" s="82">
        <f t="shared" si="14"/>
        <v>6.4924304637710596E-5</v>
      </c>
      <c r="F134" s="80">
        <f t="shared" si="10"/>
        <v>2.5670311987538366</v>
      </c>
      <c r="G134" s="80">
        <f t="shared" si="11"/>
        <v>2.4453170185952597</v>
      </c>
      <c r="H134" s="81">
        <f t="shared" si="15"/>
        <v>2.2650360391216973</v>
      </c>
      <c r="I134" s="83">
        <f t="shared" si="12"/>
        <v>3.2013751076629459E-5</v>
      </c>
      <c r="J134" s="10">
        <f t="shared" si="13"/>
        <v>99.997439780419057</v>
      </c>
    </row>
    <row r="135" spans="1:10" x14ac:dyDescent="0.25">
      <c r="A135" s="10">
        <f>IF(B135="","",COUNTA($B$33:B135)-COUNTBLANK($B$33:B135))</f>
        <v>103</v>
      </c>
      <c r="B135" s="1">
        <v>100.00232779567845</v>
      </c>
      <c r="C135" s="10">
        <f>IF(B135="","",AVERAGE($B$33:B135))</f>
        <v>100.00237030202625</v>
      </c>
      <c r="D135" s="10">
        <f>IF(B135="","",_xlfn.STDEV.S($B$33:B135))</f>
        <v>6.4606809807235197E-3</v>
      </c>
      <c r="E135" s="82">
        <f t="shared" si="14"/>
        <v>6.4605278467010622E-5</v>
      </c>
      <c r="F135" s="80">
        <f t="shared" si="10"/>
        <v>2.5797074203777277</v>
      </c>
      <c r="G135" s="80">
        <f t="shared" si="11"/>
        <v>2.4574137058646399</v>
      </c>
      <c r="H135" s="81">
        <f t="shared" si="15"/>
        <v>2.2736677137871277</v>
      </c>
      <c r="I135" s="83">
        <f t="shared" si="12"/>
        <v>3.1701421253771503E-5</v>
      </c>
      <c r="J135" s="10">
        <f t="shared" si="13"/>
        <v>100.00232779567845</v>
      </c>
    </row>
    <row r="136" spans="1:10" x14ac:dyDescent="0.25">
      <c r="A136" s="10">
        <f>IF(B136="","",COUNTA($B$33:B136)-COUNTBLANK($B$33:B136))</f>
        <v>104</v>
      </c>
      <c r="B136" s="1">
        <v>100.010845622022</v>
      </c>
      <c r="C136" s="10">
        <f>IF(B136="","",AVERAGE($B$33:B136))</f>
        <v>100.00245179548776</v>
      </c>
      <c r="D136" s="10">
        <f>IF(B136="","",_xlfn.STDEV.S($B$33:B136))</f>
        <v>6.4827336293249533E-3</v>
      </c>
      <c r="E136" s="82">
        <f t="shared" si="14"/>
        <v>6.4825746898512172E-5</v>
      </c>
      <c r="F136" s="80">
        <f t="shared" si="10"/>
        <v>2.5709318968888777</v>
      </c>
      <c r="G136" s="80">
        <f t="shared" si="11"/>
        <v>2.4448639124063605</v>
      </c>
      <c r="H136" s="81">
        <f t="shared" si="15"/>
        <v>2.2492090190033642</v>
      </c>
      <c r="I136" s="83">
        <f t="shared" si="12"/>
        <v>3.1656303598379411E-5</v>
      </c>
      <c r="J136" s="10">
        <f t="shared" si="13"/>
        <v>100.010845622022</v>
      </c>
    </row>
    <row r="137" spans="1:10" x14ac:dyDescent="0.25">
      <c r="A137" s="10">
        <f>IF(B137="","",COUNTA($B$33:B137)-COUNTBLANK($B$33:B137))</f>
        <v>105</v>
      </c>
      <c r="B137" s="1">
        <v>100.00607399558186</v>
      </c>
      <c r="C137" s="10">
        <f>IF(B137="","",AVERAGE($B$33:B137))</f>
        <v>100.00248629263152</v>
      </c>
      <c r="D137" s="10">
        <f>IF(B137="","",_xlfn.STDEV.S($B$33:B137))</f>
        <v>6.4611683383003294E-3</v>
      </c>
      <c r="E137" s="82">
        <f t="shared" si="14"/>
        <v>6.4610076987419945E-5</v>
      </c>
      <c r="F137" s="80">
        <f t="shared" si="10"/>
        <v>2.5795128363812356</v>
      </c>
      <c r="G137" s="80">
        <f t="shared" si="11"/>
        <v>2.4512443612212875</v>
      </c>
      <c r="H137" s="81">
        <f t="shared" si="15"/>
        <v>2.2468151925966207</v>
      </c>
      <c r="I137" s="83">
        <f t="shared" si="12"/>
        <v>3.1400383464743172E-5</v>
      </c>
      <c r="J137" s="10">
        <f t="shared" si="13"/>
        <v>100.00607399558186</v>
      </c>
    </row>
    <row r="138" spans="1:10" x14ac:dyDescent="0.25">
      <c r="A138" s="10">
        <f>IF(B138="","",COUNTA($B$33:B138)-COUNTBLANK($B$33:B138))</f>
        <v>106</v>
      </c>
      <c r="B138" s="1">
        <v>99.993788061070092</v>
      </c>
      <c r="C138" s="10">
        <f>IF(B138="","",AVERAGE($B$33:B138))</f>
        <v>100.00240423384319</v>
      </c>
      <c r="D138" s="10">
        <f>IF(B138="","",_xlfn.STDEV.S($B$33:B138))</f>
        <v>6.4855898000488457E-3</v>
      </c>
      <c r="E138" s="82">
        <f t="shared" si="14"/>
        <v>6.4854338750527438E-5</v>
      </c>
      <c r="F138" s="80">
        <f t="shared" si="10"/>
        <v>2.5697996913927854</v>
      </c>
      <c r="G138" s="80">
        <f t="shared" si="11"/>
        <v>2.4462317036272583</v>
      </c>
      <c r="H138" s="81">
        <f t="shared" si="15"/>
        <v>2.2593206240180725</v>
      </c>
      <c r="I138" s="83">
        <f t="shared" si="12"/>
        <v>3.1370066965593335E-5</v>
      </c>
      <c r="J138" s="10">
        <f t="shared" si="13"/>
        <v>99.993788061070092</v>
      </c>
    </row>
    <row r="139" spans="1:10" x14ac:dyDescent="0.25">
      <c r="A139" s="10">
        <f>IF(B139="","",COUNTA($B$33:B139)-COUNTBLANK($B$33:B139))</f>
        <v>107</v>
      </c>
      <c r="B139" s="1">
        <v>100.00890400600011</v>
      </c>
      <c r="C139" s="10">
        <f>IF(B139="","",AVERAGE($B$33:B139))</f>
        <v>100.00246497937736</v>
      </c>
      <c r="D139" s="10">
        <f>IF(B139="","",_xlfn.STDEV.S($B$33:B139))</f>
        <v>6.4854365782276106E-3</v>
      </c>
      <c r="E139" s="82">
        <f t="shared" si="14"/>
        <v>6.4852767174939592E-5</v>
      </c>
      <c r="F139" s="80">
        <f t="shared" si="10"/>
        <v>2.5698604042506128</v>
      </c>
      <c r="G139" s="80">
        <f t="shared" si="11"/>
        <v>2.4431673462669239</v>
      </c>
      <c r="H139" s="81">
        <f t="shared" si="15"/>
        <v>2.2454782198566474</v>
      </c>
      <c r="I139" s="83">
        <f t="shared" si="12"/>
        <v>3.1222377148729226E-5</v>
      </c>
      <c r="J139" s="10">
        <f t="shared" si="13"/>
        <v>100.00890400600011</v>
      </c>
    </row>
    <row r="140" spans="1:10" x14ac:dyDescent="0.25">
      <c r="A140" s="10">
        <f>IF(B140="","",COUNTA($B$33:B140)-COUNTBLANK($B$33:B140))</f>
        <v>108</v>
      </c>
      <c r="B140" s="1">
        <v>100.00294744723806</v>
      </c>
      <c r="C140" s="10">
        <f>IF(B140="","",AVERAGE($B$33:B140))</f>
        <v>100.00246944667236</v>
      </c>
      <c r="D140" s="10">
        <f>IF(B140="","",_xlfn.STDEV.S($B$33:B140))</f>
        <v>6.4552266055426331E-3</v>
      </c>
      <c r="E140" s="82">
        <f t="shared" si="14"/>
        <v>6.4550672011004363E-5</v>
      </c>
      <c r="F140" s="80">
        <f t="shared" si="10"/>
        <v>2.5818871567351742</v>
      </c>
      <c r="G140" s="80">
        <f t="shared" si="11"/>
        <v>2.4543705037827612</v>
      </c>
      <c r="H140" s="81">
        <f t="shared" si="15"/>
        <v>2.2522786317746855</v>
      </c>
      <c r="I140" s="83">
        <f t="shared" si="12"/>
        <v>3.0932728725217059E-5</v>
      </c>
      <c r="J140" s="10">
        <f t="shared" si="13"/>
        <v>100.00294744723806</v>
      </c>
    </row>
    <row r="141" spans="1:10" x14ac:dyDescent="0.25">
      <c r="A141" s="10">
        <f>IF(B141="","",COUNTA($B$33:B141)-COUNTBLANK($B$33:B141))</f>
        <v>109</v>
      </c>
      <c r="B141" s="1">
        <v>99.999146287870019</v>
      </c>
      <c r="C141" s="10">
        <f>IF(B141="","",AVERAGE($B$33:B141))</f>
        <v>100.00243895897694</v>
      </c>
      <c r="D141" s="10">
        <f>IF(B141="","",_xlfn.STDEV.S($B$33:B141))</f>
        <v>6.4331511024601001E-3</v>
      </c>
      <c r="E141" s="82">
        <f t="shared" si="14"/>
        <v>6.4329942043704668E-5</v>
      </c>
      <c r="F141" s="80">
        <f t="shared" si="10"/>
        <v>2.5907469607378291</v>
      </c>
      <c r="G141" s="80">
        <f t="shared" si="11"/>
        <v>2.4643724496004706</v>
      </c>
      <c r="H141" s="81">
        <f t="shared" si="15"/>
        <v>2.2651643478782502</v>
      </c>
      <c r="I141" s="83">
        <f t="shared" si="12"/>
        <v>3.0685220889095448E-5</v>
      </c>
      <c r="J141" s="10">
        <f t="shared" si="13"/>
        <v>99.999146287870019</v>
      </c>
    </row>
    <row r="142" spans="1:10" x14ac:dyDescent="0.25">
      <c r="A142" s="10">
        <f>IF(B142="","",COUNTA($B$33:B142)-COUNTBLANK($B$33:B142))</f>
        <v>110</v>
      </c>
      <c r="B142" s="1">
        <v>100.0051229015842</v>
      </c>
      <c r="C142" s="10">
        <f>IF(B142="","",AVERAGE($B$33:B142))</f>
        <v>100.00246335845519</v>
      </c>
      <c r="D142" s="10">
        <f>IF(B142="","",_xlfn.STDEV.S($B$33:B142))</f>
        <v>6.4086845010350169E-3</v>
      </c>
      <c r="E142" s="82">
        <f t="shared" si="14"/>
        <v>6.4085266360522743E-5</v>
      </c>
      <c r="F142" s="80">
        <f t="shared" si="10"/>
        <v>2.6006377227610464</v>
      </c>
      <c r="G142" s="80">
        <f t="shared" si="11"/>
        <v>2.4725116642961606</v>
      </c>
      <c r="H142" s="81">
        <f t="shared" si="15"/>
        <v>2.2658640541228023</v>
      </c>
      <c r="I142" s="83">
        <f t="shared" si="12"/>
        <v>3.0429246190128108E-5</v>
      </c>
      <c r="J142" s="10">
        <f t="shared" si="13"/>
        <v>100.0051229015842</v>
      </c>
    </row>
    <row r="143" spans="1:10" x14ac:dyDescent="0.25">
      <c r="A143" s="10">
        <f>IF(B143="","",COUNTA($B$33:B143)-COUNTBLANK($B$33:B143))</f>
        <v>111</v>
      </c>
      <c r="B143" s="1">
        <v>100.00480123305789</v>
      </c>
      <c r="C143" s="10">
        <f>IF(B143="","",AVERAGE($B$33:B143))</f>
        <v>100.00248442038854</v>
      </c>
      <c r="D143" s="10">
        <f>IF(B143="","",_xlfn.STDEV.S($B$33:B143))</f>
        <v>6.3833456988292726E-3</v>
      </c>
      <c r="E143" s="82">
        <f>IF(D143="","",D143/C143)</f>
        <v>6.3831871136271835E-5</v>
      </c>
      <c r="F143" s="80">
        <f t="shared" si="10"/>
        <v>2.6109609996090986</v>
      </c>
      <c r="G143" s="80">
        <f t="shared" si="11"/>
        <v>2.4812265047868172</v>
      </c>
      <c r="H143" s="81">
        <f t="shared" si="15"/>
        <v>2.267483992957378</v>
      </c>
      <c r="I143" s="83">
        <f>IF(D143="","",_xlfn.CONFIDENCE.NORM(1-$C$11,E143,A143))</f>
        <v>3.017209237449618E-5</v>
      </c>
      <c r="J143" s="10">
        <f t="shared" si="13"/>
        <v>100.00480123305789</v>
      </c>
    </row>
    <row r="144" spans="1:10" x14ac:dyDescent="0.25">
      <c r="A144" s="10">
        <f>IF(B144="","",COUNTA($B$33:B144)-COUNTBLANK($B$33:B144))</f>
        <v>112</v>
      </c>
      <c r="B144" s="1">
        <v>99.994120693203186</v>
      </c>
      <c r="C144" s="10">
        <f>IF(B144="","",AVERAGE($B$33:B144))</f>
        <v>100.00240974425296</v>
      </c>
      <c r="D144" s="10">
        <f>IF(B144="","",_xlfn.STDEV.S($B$33:B144))</f>
        <v>6.4034820312256343E-3</v>
      </c>
      <c r="E144" s="82">
        <f t="shared" si="14"/>
        <v>6.4033277274037255E-5</v>
      </c>
      <c r="F144" s="80">
        <f t="shared" si="10"/>
        <v>2.6027505949721075</v>
      </c>
      <c r="G144" s="80">
        <f t="shared" si="11"/>
        <v>2.4773113292097575</v>
      </c>
      <c r="H144" s="81">
        <f t="shared" si="15"/>
        <v>2.2798845514438062</v>
      </c>
      <c r="I144" s="83">
        <f t="shared" ref="I144:I207" si="16">IF(D144="","",_xlfn.CONFIDENCE.NORM(1-$C$11,E144,A144))</f>
        <v>3.0131868355243644E-5</v>
      </c>
      <c r="J144" s="10">
        <f t="shared" si="13"/>
        <v>99.994120693203186</v>
      </c>
    </row>
    <row r="145" spans="1:23" x14ac:dyDescent="0.25">
      <c r="A145" s="10">
        <f>IF(B145="","",COUNTA($B$33:B145)-COUNTBLANK($B$33:B145))</f>
        <v>113</v>
      </c>
      <c r="B145" s="1">
        <v>100.00572425351358</v>
      </c>
      <c r="C145" s="10">
        <f>IF(B145="","",AVERAGE($B$33:B145))</f>
        <v>100.00243907619331</v>
      </c>
      <c r="D145" s="10">
        <f>IF(B145="","",_xlfn.STDEV.S($B$33:B145))</f>
        <v>6.3824517837417702E-3</v>
      </c>
      <c r="E145" s="82">
        <f t="shared" si="14"/>
        <v>6.3822961146766505E-5</v>
      </c>
      <c r="F145" s="80">
        <f t="shared" si="10"/>
        <v>2.6113266862620521</v>
      </c>
      <c r="G145" s="80">
        <f t="shared" si="11"/>
        <v>2.4839421911936048</v>
      </c>
      <c r="H145" s="81">
        <f t="shared" si="15"/>
        <v>2.2785624894860499</v>
      </c>
      <c r="I145" s="83">
        <f t="shared" si="16"/>
        <v>2.9899716533359443E-5</v>
      </c>
      <c r="J145" s="10">
        <f t="shared" si="13"/>
        <v>100.00572425351358</v>
      </c>
    </row>
    <row r="146" spans="1:23" x14ac:dyDescent="0.25">
      <c r="A146" s="10">
        <f>IF(B146="","",COUNTA($B$33:B146)-COUNTBLANK($B$33:B146))</f>
        <v>114</v>
      </c>
      <c r="B146" s="1">
        <v>99.987791217883881</v>
      </c>
      <c r="C146" s="10">
        <f>IF(B146="","",AVERAGE($B$33:B146))</f>
        <v>100.00231058620814</v>
      </c>
      <c r="D146" s="10">
        <f>IF(B146="","",_xlfn.STDEV.S($B$33:B146))</f>
        <v>6.500561593436145E-3</v>
      </c>
      <c r="E146" s="82">
        <f t="shared" si="14"/>
        <v>6.5004113958269609E-5</v>
      </c>
      <c r="F146" s="80">
        <f t="shared" si="10"/>
        <v>2.5638810473689939</v>
      </c>
      <c r="G146" s="80">
        <f t="shared" si="11"/>
        <v>2.4453996836217713</v>
      </c>
      <c r="H146" s="81">
        <f t="shared" si="15"/>
        <v>2.276293041775165</v>
      </c>
      <c r="I146" s="83">
        <f t="shared" si="16"/>
        <v>3.031920155204513E-5</v>
      </c>
      <c r="J146" s="10">
        <f t="shared" si="13"/>
        <v>99.987791217883881</v>
      </c>
    </row>
    <row r="147" spans="1:23" x14ac:dyDescent="0.25">
      <c r="A147" s="10">
        <f>IF(B147="","",COUNTA($B$33:B147)-COUNTBLANK($B$33:B147))</f>
        <v>115</v>
      </c>
      <c r="B147" s="1">
        <v>100.00614498683392</v>
      </c>
      <c r="C147" s="10">
        <f>IF(B147="","",AVERAGE($B$33:B147))</f>
        <v>100.00234392882227</v>
      </c>
      <c r="D147" s="10">
        <f>IF(B147="","",_xlfn.STDEV.S($B$33:B147))</f>
        <v>6.4818571329024821E-3</v>
      </c>
      <c r="E147" s="82">
        <f t="shared" si="14"/>
        <v>6.4817052063459758E-5</v>
      </c>
      <c r="F147" s="80">
        <f t="shared" si="10"/>
        <v>2.5712795461140665</v>
      </c>
      <c r="G147" s="80">
        <f t="shared" si="11"/>
        <v>2.4507416213490365</v>
      </c>
      <c r="H147" s="81">
        <f t="shared" si="15"/>
        <v>2.2739301566625785</v>
      </c>
      <c r="I147" s="83">
        <f t="shared" si="16"/>
        <v>3.0100221926983697E-5</v>
      </c>
      <c r="J147" s="10">
        <f t="shared" si="13"/>
        <v>100.00614498683392</v>
      </c>
    </row>
    <row r="148" spans="1:23" x14ac:dyDescent="0.25">
      <c r="A148" s="10">
        <f>IF(B148="","",COUNTA($B$33:B148)-COUNTBLANK($B$33:B148))</f>
        <v>116</v>
      </c>
      <c r="B148" s="1">
        <v>99.999471013824504</v>
      </c>
      <c r="C148" s="10">
        <f>IF(B148="","",AVERAGE($B$33:B148))</f>
        <v>100.00231916231368</v>
      </c>
      <c r="D148" s="10">
        <f>IF(B148="","",_xlfn.STDEV.S($B$33:B148))</f>
        <v>6.4591238362121939E-3</v>
      </c>
      <c r="E148" s="82">
        <f t="shared" si="14"/>
        <v>6.4589740421203584E-5</v>
      </c>
      <c r="F148" s="80">
        <f t="shared" si="10"/>
        <v>2.5803293278302442</v>
      </c>
      <c r="G148" s="80">
        <f t="shared" si="11"/>
        <v>2.460645277150368</v>
      </c>
      <c r="H148" s="81">
        <f t="shared" si="15"/>
        <v>2.2856649500821353</v>
      </c>
      <c r="I148" s="83">
        <f t="shared" si="16"/>
        <v>2.9865094088631512E-5</v>
      </c>
      <c r="J148" s="10">
        <f t="shared" si="13"/>
        <v>99.999471013824504</v>
      </c>
    </row>
    <row r="149" spans="1:23" x14ac:dyDescent="0.25">
      <c r="A149" s="10">
        <f>IF(B149="","",COUNTA($B$33:B149)-COUNTBLANK($B$33:B149))</f>
        <v>117</v>
      </c>
      <c r="B149" s="1">
        <v>100.00475221042673</v>
      </c>
      <c r="C149" s="10">
        <f>IF(B149="","",AVERAGE($B$33:B149))</f>
        <v>100.00233995759669</v>
      </c>
      <c r="D149" s="10">
        <f>IF(B149="","",_xlfn.STDEV.S($B$33:B149))</f>
        <v>6.4351549369939583E-3</v>
      </c>
      <c r="E149" s="82">
        <f t="shared" si="14"/>
        <v>6.4350043606205742E-5</v>
      </c>
      <c r="F149" s="80">
        <f t="shared" si="10"/>
        <v>2.5899402314081952</v>
      </c>
      <c r="G149" s="80">
        <f t="shared" si="11"/>
        <v>2.4687332250190992</v>
      </c>
      <c r="H149" s="81">
        <f t="shared" si="15"/>
        <v>2.2874880055521918</v>
      </c>
      <c r="I149" s="83">
        <f t="shared" si="16"/>
        <v>2.9626834906662676E-5</v>
      </c>
      <c r="J149" s="10">
        <f t="shared" si="13"/>
        <v>100.00475221042673</v>
      </c>
    </row>
    <row r="150" spans="1:23" x14ac:dyDescent="0.25">
      <c r="A150" s="10">
        <f>IF(B150="","",COUNTA($B$33:B150)-COUNTBLANK($B$33:B150))</f>
        <v>118</v>
      </c>
      <c r="B150" s="1">
        <v>100.00173349047516</v>
      </c>
      <c r="C150" s="10">
        <f>IF(B150="","",AVERAGE($B$33:B150))</f>
        <v>100.00233481804482</v>
      </c>
      <c r="D150" s="10">
        <f>IF(B150="","",_xlfn.STDEV.S($B$33:B150))</f>
        <v>6.4078384802580849E-3</v>
      </c>
      <c r="E150" s="82">
        <f t="shared" si="14"/>
        <v>6.4076888723820367E-5</v>
      </c>
      <c r="F150" s="80">
        <f t="shared" si="10"/>
        <v>2.600981082468615</v>
      </c>
      <c r="G150" s="80">
        <f t="shared" si="11"/>
        <v>2.4795247311571904</v>
      </c>
      <c r="H150" s="81">
        <f t="shared" si="15"/>
        <v>2.296135142377361</v>
      </c>
      <c r="I150" s="83">
        <f t="shared" si="16"/>
        <v>2.9375803561644782E-5</v>
      </c>
      <c r="J150" s="10">
        <f t="shared" si="13"/>
        <v>100.00173349047516</v>
      </c>
    </row>
    <row r="151" spans="1:23" x14ac:dyDescent="0.25">
      <c r="A151" s="10">
        <f>IF(B151="","",COUNTA($B$33:B151)-COUNTBLANK($B$33:B151))</f>
        <v>119</v>
      </c>
      <c r="B151" s="1">
        <v>99.993016131525721</v>
      </c>
      <c r="C151" s="10">
        <f>IF(B151="","",AVERAGE($B$33:B151))</f>
        <v>100.00225650975474</v>
      </c>
      <c r="D151" s="10">
        <f>IF(B151="","",_xlfn.STDEV.S($B$33:B151))</f>
        <v>6.4375581516254573E-3</v>
      </c>
      <c r="E151" s="82">
        <f t="shared" si="14"/>
        <v>6.4374128907756232E-5</v>
      </c>
      <c r="F151" s="80">
        <f t="shared" si="10"/>
        <v>2.5889733768785379</v>
      </c>
      <c r="G151" s="80">
        <f t="shared" si="11"/>
        <v>2.4721325032845409</v>
      </c>
      <c r="H151" s="81">
        <f t="shared" si="15"/>
        <v>2.3056830722480437</v>
      </c>
      <c r="I151" s="83">
        <f t="shared" si="16"/>
        <v>2.9387810274014394E-5</v>
      </c>
      <c r="J151" s="10">
        <f t="shared" si="13"/>
        <v>99.993016131525721</v>
      </c>
      <c r="V151" s="13">
        <f t="shared" ref="V151:V162" si="17">V152-$W$31</f>
        <v>99.940000000000055</v>
      </c>
      <c r="W151" s="84">
        <f t="array" ref="W151:W247">FREQUENCY($J$33:$J$2049,$V$151:$V$247)/$W$9</f>
        <v>0</v>
      </c>
    </row>
    <row r="152" spans="1:23" x14ac:dyDescent="0.25">
      <c r="A152" s="10">
        <f>IF(B152="","",COUNTA($B$33:B152)-COUNTBLANK($B$33:B152))</f>
        <v>120</v>
      </c>
      <c r="B152" s="1">
        <v>100.00306897680134</v>
      </c>
      <c r="C152" s="10">
        <f>IF(B152="","",AVERAGE($B$33:B152))</f>
        <v>100.00226328031346</v>
      </c>
      <c r="D152" s="10">
        <f>IF(B152="","",_xlfn.STDEV.S($B$33:B152))</f>
        <v>6.4108815625013678E-3</v>
      </c>
      <c r="E152" s="82">
        <f t="shared" si="14"/>
        <v>6.4107364695649047E-5</v>
      </c>
      <c r="F152" s="80">
        <f t="shared" si="10"/>
        <v>2.5997464629751792</v>
      </c>
      <c r="G152" s="80">
        <f t="shared" si="11"/>
        <v>2.4820673631825478</v>
      </c>
      <c r="H152" s="81">
        <f t="shared" si="15"/>
        <v>2.3116350541736979</v>
      </c>
      <c r="I152" s="83">
        <f t="shared" si="16"/>
        <v>2.9143831289024411E-5</v>
      </c>
      <c r="J152" s="10">
        <f t="shared" si="13"/>
        <v>100.00306897680134</v>
      </c>
      <c r="V152" s="13">
        <f t="shared" si="17"/>
        <v>99.941250000000053</v>
      </c>
      <c r="W152" s="84">
        <v>0</v>
      </c>
    </row>
    <row r="153" spans="1:23" x14ac:dyDescent="0.25">
      <c r="A153" s="10">
        <f>IF(B153="","",COUNTA($B$33:B153)-COUNTBLANK($B$33:B153))</f>
        <v>121</v>
      </c>
      <c r="B153" s="1">
        <v>100.00795272908847</v>
      </c>
      <c r="C153" s="10">
        <f>IF(B153="","",AVERAGE($B$33:B153))</f>
        <v>100.00231030055127</v>
      </c>
      <c r="D153" s="10">
        <f>IF(B153="","",_xlfn.STDEV.S($B$33:B153))</f>
        <v>6.4050313522073252E-3</v>
      </c>
      <c r="E153" s="82">
        <f t="shared" si="14"/>
        <v>6.4048833801512854E-5</v>
      </c>
      <c r="F153" s="80">
        <f t="shared" si="10"/>
        <v>2.6021210124009762</v>
      </c>
      <c r="G153" s="80">
        <f t="shared" si="11"/>
        <v>2.4818873802124228</v>
      </c>
      <c r="H153" s="81">
        <f t="shared" si="15"/>
        <v>2.302547725610423</v>
      </c>
      <c r="I153" s="83">
        <f t="shared" si="16"/>
        <v>2.8996653848152194E-5</v>
      </c>
      <c r="J153" s="10">
        <f t="shared" si="13"/>
        <v>100.00795272908847</v>
      </c>
      <c r="V153" s="13">
        <f t="shared" si="17"/>
        <v>99.942500000000052</v>
      </c>
      <c r="W153" s="84">
        <v>0</v>
      </c>
    </row>
    <row r="154" spans="1:23" x14ac:dyDescent="0.25">
      <c r="A154" s="10">
        <f>IF(B154="","",COUNTA($B$33:B154)-COUNTBLANK($B$33:B154))</f>
        <v>122</v>
      </c>
      <c r="B154" s="1">
        <v>99.997880538953694</v>
      </c>
      <c r="C154" s="10">
        <f>IF(B154="","",AVERAGE($B$33:B154))</f>
        <v>100.00227399102998</v>
      </c>
      <c r="D154" s="10">
        <f>IF(B154="","",_xlfn.STDEV.S($B$33:B154))</f>
        <v>6.3911050920541701E-3</v>
      </c>
      <c r="E154" s="82">
        <f t="shared" si="14"/>
        <v>6.3909597622024473E-5</v>
      </c>
      <c r="F154" s="80">
        <f t="shared" si="10"/>
        <v>2.6077910512513376</v>
      </c>
      <c r="G154" s="80">
        <f t="shared" si="11"/>
        <v>2.4891891820791519</v>
      </c>
      <c r="H154" s="81">
        <f t="shared" si="15"/>
        <v>2.3147492778444767</v>
      </c>
      <c r="I154" s="83">
        <f t="shared" si="16"/>
        <v>2.8814793437768008E-5</v>
      </c>
      <c r="J154" s="10">
        <f t="shared" si="13"/>
        <v>99.997880538953694</v>
      </c>
      <c r="V154" s="13">
        <f t="shared" si="17"/>
        <v>99.943750000000051</v>
      </c>
      <c r="W154" s="84">
        <v>0</v>
      </c>
    </row>
    <row r="155" spans="1:23" x14ac:dyDescent="0.25">
      <c r="A155" s="10">
        <f>IF(B155="","",COUNTA($B$33:B155)-COUNTBLANK($B$33:B155))</f>
        <v>123</v>
      </c>
      <c r="B155" s="1">
        <v>100.00540827322948</v>
      </c>
      <c r="C155" s="10">
        <f>IF(B155="","",AVERAGE($B$33:B155))</f>
        <v>100.00229947299908</v>
      </c>
      <c r="D155" s="10">
        <f>IF(B155="","",_xlfn.STDEV.S($B$33:B155))</f>
        <v>6.3711291670040717E-3</v>
      </c>
      <c r="E155" s="82">
        <f t="shared" si="14"/>
        <v>6.3709826679778447E-5</v>
      </c>
      <c r="F155" s="80">
        <f t="shared" si="10"/>
        <v>2.6159674729217541</v>
      </c>
      <c r="G155" s="80">
        <f t="shared" si="11"/>
        <v>2.4956605415124264</v>
      </c>
      <c r="H155" s="81">
        <f t="shared" si="15"/>
        <v>2.3144751051147012</v>
      </c>
      <c r="I155" s="83">
        <f t="shared" si="16"/>
        <v>2.8607717641079655E-5</v>
      </c>
      <c r="J155" s="10">
        <f t="shared" si="13"/>
        <v>100.00540827322948</v>
      </c>
      <c r="V155" s="13">
        <f t="shared" si="17"/>
        <v>99.94500000000005</v>
      </c>
      <c r="W155" s="84">
        <v>0</v>
      </c>
    </row>
    <row r="156" spans="1:23" x14ac:dyDescent="0.25">
      <c r="A156" s="10">
        <f>IF(B156="","",COUNTA($B$33:B156)-COUNTBLANK($B$33:B156))</f>
        <v>124</v>
      </c>
      <c r="B156" s="1">
        <v>100.00863647442091</v>
      </c>
      <c r="C156" s="10">
        <f>IF(B156="","",AVERAGE($B$33:B156))</f>
        <v>100.00235057784924</v>
      </c>
      <c r="D156" s="10">
        <f>IF(B156="","",_xlfn.STDEV.S($B$33:B156))</f>
        <v>6.3706457999625184E-3</v>
      </c>
      <c r="E156" s="82">
        <f t="shared" si="14"/>
        <v>6.3704960564933271E-5</v>
      </c>
      <c r="F156" s="80">
        <f t="shared" si="10"/>
        <v>2.6161659571096822</v>
      </c>
      <c r="G156" s="80">
        <f t="shared" si="11"/>
        <v>2.4931759221352103</v>
      </c>
      <c r="H156" s="81">
        <f t="shared" si="15"/>
        <v>2.3026813612792956</v>
      </c>
      <c r="I156" s="83">
        <f t="shared" si="16"/>
        <v>2.8489954220176749E-5</v>
      </c>
      <c r="J156" s="10">
        <f t="shared" si="13"/>
        <v>100.00863647442091</v>
      </c>
      <c r="V156" s="13">
        <f t="shared" si="17"/>
        <v>99.946250000000049</v>
      </c>
      <c r="W156" s="84">
        <v>0</v>
      </c>
    </row>
    <row r="157" spans="1:23" x14ac:dyDescent="0.25">
      <c r="A157" s="10">
        <f>IF(B157="","",COUNTA($B$33:B157)-COUNTBLANK($B$33:B157))</f>
        <v>125</v>
      </c>
      <c r="B157" s="1">
        <v>99.998802430539811</v>
      </c>
      <c r="C157" s="10">
        <f>IF(B157="","",AVERAGE($B$33:B157))</f>
        <v>100.00232219267077</v>
      </c>
      <c r="D157" s="10">
        <f>IF(B157="","",_xlfn.STDEV.S($B$33:B157))</f>
        <v>6.3528374199721708E-3</v>
      </c>
      <c r="E157" s="82">
        <f t="shared" si="14"/>
        <v>6.3526898982729554E-5</v>
      </c>
      <c r="F157" s="80">
        <f t="shared" si="10"/>
        <v>2.6234996372280421</v>
      </c>
      <c r="G157" s="80">
        <f t="shared" si="11"/>
        <v>2.5016542046410075</v>
      </c>
      <c r="H157" s="81">
        <f t="shared" si="15"/>
        <v>2.3142738110324097</v>
      </c>
      <c r="I157" s="83">
        <f t="shared" si="16"/>
        <v>2.8296452533243986E-5</v>
      </c>
      <c r="J157" s="10">
        <f t="shared" si="13"/>
        <v>99.998802430539811</v>
      </c>
      <c r="V157" s="13">
        <f t="shared" si="17"/>
        <v>99.947500000000048</v>
      </c>
      <c r="W157" s="84">
        <v>0</v>
      </c>
    </row>
    <row r="158" spans="1:23" x14ac:dyDescent="0.25">
      <c r="A158" s="10">
        <f>IF(B158="","",COUNTA($B$33:B158)-COUNTBLANK($B$33:B158))</f>
        <v>126</v>
      </c>
      <c r="B158" s="1">
        <v>99.999321881985409</v>
      </c>
      <c r="C158" s="10">
        <f>IF(B158="","",AVERAGE($B$33:B158))</f>
        <v>100.00229838068121</v>
      </c>
      <c r="D158" s="10">
        <f>IF(B158="","",_xlfn.STDEV.S($B$33:B158))</f>
        <v>6.3330181039578642E-3</v>
      </c>
      <c r="E158" s="82">
        <f t="shared" si="14"/>
        <v>6.3328725504385993E-5</v>
      </c>
      <c r="F158" s="80">
        <f t="shared" si="10"/>
        <v>2.6317099356229172</v>
      </c>
      <c r="G158" s="80">
        <f t="shared" si="11"/>
        <v>2.5107365101311916</v>
      </c>
      <c r="H158" s="81">
        <f t="shared" si="15"/>
        <v>2.3254255195144697</v>
      </c>
      <c r="I158" s="83">
        <f t="shared" si="16"/>
        <v>2.8096020952711324E-5</v>
      </c>
      <c r="J158" s="10">
        <f t="shared" si="13"/>
        <v>99.999321881985409</v>
      </c>
      <c r="V158" s="13">
        <f t="shared" si="17"/>
        <v>99.948750000000047</v>
      </c>
      <c r="W158" s="84">
        <v>0</v>
      </c>
    </row>
    <row r="159" spans="1:23" x14ac:dyDescent="0.25">
      <c r="A159" s="10">
        <f>IF(B159="","",COUNTA($B$33:B159)-COUNTBLANK($B$33:B159))</f>
        <v>127</v>
      </c>
      <c r="B159" s="1">
        <v>100.00356608863696</v>
      </c>
      <c r="C159" s="10">
        <f>IF(B159="","",AVERAGE($B$33:B159))</f>
        <v>100.00230836263361</v>
      </c>
      <c r="D159" s="10">
        <f>IF(B159="","",_xlfn.STDEV.S($B$33:B159))</f>
        <v>6.3088399918527225E-3</v>
      </c>
      <c r="E159" s="82">
        <f t="shared" si="14"/>
        <v>6.3086943643093473E-5</v>
      </c>
      <c r="F159" s="80">
        <f t="shared" si="10"/>
        <v>2.6417957482182399</v>
      </c>
      <c r="G159" s="80">
        <f t="shared" si="11"/>
        <v>2.5198312964017333</v>
      </c>
      <c r="H159" s="81">
        <f t="shared" si="15"/>
        <v>2.3298766449230501</v>
      </c>
      <c r="I159" s="83">
        <f t="shared" si="16"/>
        <v>2.7878343830068966E-5</v>
      </c>
      <c r="J159" s="10">
        <f t="shared" si="13"/>
        <v>100.00356608863696</v>
      </c>
      <c r="V159" s="13">
        <f t="shared" si="17"/>
        <v>99.950000000000045</v>
      </c>
      <c r="W159" s="84">
        <v>0</v>
      </c>
    </row>
    <row r="160" spans="1:23" x14ac:dyDescent="0.25">
      <c r="A160" s="10">
        <f>IF(B160="","",COUNTA($B$33:B160)-COUNTBLANK($B$33:B160))</f>
        <v>128</v>
      </c>
      <c r="B160" s="1">
        <v>99.999025092941835</v>
      </c>
      <c r="C160" s="10">
        <f>IF(B160="","",AVERAGE($B$33:B160))</f>
        <v>100.00228271208915</v>
      </c>
      <c r="D160" s="10">
        <f>IF(B160="","",_xlfn.STDEV.S($B$33:B160))</f>
        <v>6.2906503923765462E-3</v>
      </c>
      <c r="E160" s="82">
        <f t="shared" si="14"/>
        <v>6.2905067982173949E-5</v>
      </c>
      <c r="F160" s="80">
        <f t="shared" si="10"/>
        <v>2.649434577840085</v>
      </c>
      <c r="G160" s="80">
        <f t="shared" si="11"/>
        <v>2.5284766510348682</v>
      </c>
      <c r="H160" s="81">
        <f t="shared" si="15"/>
        <v>2.3411571384759235</v>
      </c>
      <c r="I160" s="83">
        <f t="shared" si="16"/>
        <v>2.7689173587733033E-5</v>
      </c>
      <c r="J160" s="10">
        <f t="shared" si="13"/>
        <v>99.999025092941835</v>
      </c>
      <c r="V160" s="13">
        <f t="shared" si="17"/>
        <v>99.951250000000044</v>
      </c>
      <c r="W160" s="84">
        <v>0</v>
      </c>
    </row>
    <row r="161" spans="1:23" x14ac:dyDescent="0.25">
      <c r="A161" s="10">
        <f>IF(B161="","",COUNTA($B$33:B161)-COUNTBLANK($B$33:B161))</f>
        <v>129</v>
      </c>
      <c r="B161" s="1">
        <v>99.980984480280554</v>
      </c>
      <c r="C161" s="10">
        <f>IF(B161="","",AVERAGE($B$33:B161))</f>
        <v>100.00211760951699</v>
      </c>
      <c r="D161" s="10">
        <f>IF(B161="","",_xlfn.STDEV.S($B$33:B161))</f>
        <v>6.5406052286642443E-3</v>
      </c>
      <c r="E161" s="82">
        <f t="shared" si="14"/>
        <v>6.5404667271183755E-5</v>
      </c>
      <c r="F161" s="80">
        <f t="shared" si="10"/>
        <v>2.5481841640012068</v>
      </c>
      <c r="G161" s="80">
        <f t="shared" si="11"/>
        <v>2.4402629832667428</v>
      </c>
      <c r="H161" s="81">
        <f t="shared" si="15"/>
        <v>2.3064188138607862</v>
      </c>
      <c r="I161" s="83">
        <f t="shared" si="16"/>
        <v>2.8677628091098903E-5</v>
      </c>
      <c r="J161" s="10">
        <f t="shared" si="13"/>
        <v>99.980984480280554</v>
      </c>
      <c r="V161" s="13">
        <f t="shared" si="17"/>
        <v>99.952500000000043</v>
      </c>
      <c r="W161" s="84">
        <v>0</v>
      </c>
    </row>
    <row r="162" spans="1:23" x14ac:dyDescent="0.25">
      <c r="A162" s="10">
        <f>IF(B162="","",COUNTA($B$33:B162)-COUNTBLANK($B$33:B162))</f>
        <v>130</v>
      </c>
      <c r="B162" s="1">
        <v>99.995475696025508</v>
      </c>
      <c r="C162" s="10">
        <f>IF(B162="","",AVERAGE($B$33:B162))</f>
        <v>100.00206651787475</v>
      </c>
      <c r="D162" s="10">
        <f>IF(B162="","",_xlfn.STDEV.S($B$33:B162))</f>
        <v>6.5411955225502987E-3</v>
      </c>
      <c r="E162" s="82">
        <f t="shared" si="14"/>
        <v>6.5410603503689594E-5</v>
      </c>
      <c r="F162" s="80">
        <f t="shared" ref="F162:F225" si="18">IF(D162="","",($C$5-$C$4)/(6*D162))</f>
        <v>2.5479542094726555</v>
      </c>
      <c r="G162" s="80">
        <f t="shared" ref="G162:G225" si="19">IF(D162="","",MIN(($C$5-C162)/(3*D162),(C162-$C$4)/(3*D162)))</f>
        <v>2.4426463511141474</v>
      </c>
      <c r="H162" s="81">
        <f t="shared" si="15"/>
        <v>2.3167270034758292</v>
      </c>
      <c r="I162" s="83">
        <f t="shared" si="16"/>
        <v>2.8569709386443874E-5</v>
      </c>
      <c r="J162" s="10">
        <f t="shared" ref="J162:J225" si="20">IF(B162="","",B162)</f>
        <v>99.995475696025508</v>
      </c>
      <c r="V162" s="13">
        <f t="shared" si="17"/>
        <v>99.953750000000042</v>
      </c>
      <c r="W162" s="84">
        <v>0</v>
      </c>
    </row>
    <row r="163" spans="1:23" x14ac:dyDescent="0.25">
      <c r="A163" s="10">
        <f>IF(B163="","",COUNTA($B$33:B163)-COUNTBLANK($B$33:B163))</f>
        <v>131</v>
      </c>
      <c r="B163" s="1">
        <v>99.98877327335876</v>
      </c>
      <c r="C163" s="10">
        <f>IF(B163="","",AVERAGE($B$33:B163))</f>
        <v>100.00196504272577</v>
      </c>
      <c r="D163" s="10">
        <f>IF(B163="","",_xlfn.STDEV.S($B$33:B163))</f>
        <v>6.6186887088933912E-3</v>
      </c>
      <c r="E163" s="82">
        <f t="shared" si="14"/>
        <v>6.6185586513880612E-5</v>
      </c>
      <c r="F163" s="80">
        <f t="shared" si="18"/>
        <v>2.5181221537539717</v>
      </c>
      <c r="G163" s="80">
        <f t="shared" si="19"/>
        <v>2.4191578013371959</v>
      </c>
      <c r="H163" s="81">
        <f t="shared" si="15"/>
        <v>2.3141410618447704</v>
      </c>
      <c r="I163" s="83">
        <f t="shared" si="16"/>
        <v>2.8797654483806528E-5</v>
      </c>
      <c r="J163" s="10">
        <f t="shared" si="20"/>
        <v>99.98877327335876</v>
      </c>
      <c r="V163" s="13">
        <f t="shared" ref="V163:V197" si="21">V164-$W$31</f>
        <v>99.955000000000041</v>
      </c>
      <c r="W163" s="84">
        <v>0</v>
      </c>
    </row>
    <row r="164" spans="1:23" x14ac:dyDescent="0.25">
      <c r="A164" s="10">
        <f>IF(B164="","",COUNTA($B$33:B164)-COUNTBLANK($B$33:B164))</f>
        <v>132</v>
      </c>
      <c r="B164" s="1">
        <v>99.997618948963051</v>
      </c>
      <c r="C164" s="10">
        <f>IF(B164="","",AVERAGE($B$33:B164))</f>
        <v>100.00193211777302</v>
      </c>
      <c r="D164" s="10">
        <f>IF(B164="","",_xlfn.STDEV.S($B$33:B164))</f>
        <v>6.6042206406049953E-3</v>
      </c>
      <c r="E164" s="82">
        <f t="shared" si="14"/>
        <v>6.6040930417495881E-5</v>
      </c>
      <c r="F164" s="80">
        <f t="shared" si="18"/>
        <v>2.5236386810267031</v>
      </c>
      <c r="G164" s="80">
        <f t="shared" si="19"/>
        <v>2.426119338060678</v>
      </c>
      <c r="H164" s="81">
        <f t="shared" si="15"/>
        <v>2.3246697330103965</v>
      </c>
      <c r="I164" s="83">
        <f t="shared" si="16"/>
        <v>2.8625663406718545E-5</v>
      </c>
      <c r="J164" s="10">
        <f t="shared" si="20"/>
        <v>99.997618948963051</v>
      </c>
      <c r="V164" s="13">
        <f t="shared" si="21"/>
        <v>99.95625000000004</v>
      </c>
      <c r="W164" s="84">
        <v>0</v>
      </c>
    </row>
    <row r="165" spans="1:23" x14ac:dyDescent="0.25">
      <c r="A165" s="10">
        <f>IF(B165="","",COUNTA($B$33:B165)-COUNTBLANK($B$33:B165))</f>
        <v>133</v>
      </c>
      <c r="B165" s="1">
        <v>99.99813640682801</v>
      </c>
      <c r="C165" s="10">
        <f>IF(B165="","",AVERAGE($B$33:B165))</f>
        <v>100.00190357859299</v>
      </c>
      <c r="D165" s="10">
        <f>IF(B165="","",_xlfn.STDEV.S($B$33:B165))</f>
        <v>6.5873844998459389E-3</v>
      </c>
      <c r="E165" s="82">
        <f t="shared" si="14"/>
        <v>6.5872591061917287E-5</v>
      </c>
      <c r="F165" s="80">
        <f t="shared" si="18"/>
        <v>2.5300886364012158</v>
      </c>
      <c r="G165" s="80">
        <f t="shared" si="19"/>
        <v>2.4337641850689353</v>
      </c>
      <c r="H165" s="81">
        <f t="shared" si="15"/>
        <v>2.3350951190179829</v>
      </c>
      <c r="I165" s="83">
        <f t="shared" si="16"/>
        <v>2.8445152653064742E-5</v>
      </c>
      <c r="J165" s="10">
        <f t="shared" si="20"/>
        <v>99.99813640682801</v>
      </c>
      <c r="V165" s="13">
        <f t="shared" si="21"/>
        <v>99.957500000000039</v>
      </c>
      <c r="W165" s="84">
        <v>0</v>
      </c>
    </row>
    <row r="166" spans="1:23" x14ac:dyDescent="0.25">
      <c r="A166" s="10">
        <f>IF(B166="","",COUNTA($B$33:B166)-COUNTBLANK($B$33:B166))</f>
        <v>134</v>
      </c>
      <c r="B166" s="1">
        <v>100.00573954912623</v>
      </c>
      <c r="C166" s="10">
        <f>IF(B166="","",AVERAGE($B$33:B166))</f>
        <v>100.00193220523875</v>
      </c>
      <c r="D166" s="10">
        <f>IF(B166="","",_xlfn.STDEV.S($B$33:B166))</f>
        <v>6.5709343011107011E-3</v>
      </c>
      <c r="E166" s="82">
        <f t="shared" ref="E166:E229" si="22">IF(D166="","",D166/C166)</f>
        <v>6.5708073396270576E-5</v>
      </c>
      <c r="F166" s="80">
        <f t="shared" si="18"/>
        <v>2.5364226612109801</v>
      </c>
      <c r="G166" s="80">
        <f t="shared" si="19"/>
        <v>2.4384048781376992</v>
      </c>
      <c r="H166" s="81">
        <f t="shared" ref="H166:H229" si="23">IF(D166="","",F166/(1+9*(F166-G166)^2))</f>
        <v>2.3345594411218711</v>
      </c>
      <c r="I166" s="83">
        <f t="shared" si="16"/>
        <v>2.8268038696419886E-5</v>
      </c>
      <c r="J166" s="10">
        <f t="shared" si="20"/>
        <v>100.00573954912623</v>
      </c>
      <c r="V166" s="13">
        <f t="shared" si="21"/>
        <v>99.958750000000038</v>
      </c>
      <c r="W166" s="84">
        <v>0</v>
      </c>
    </row>
    <row r="167" spans="1:23" x14ac:dyDescent="0.25">
      <c r="A167" s="10">
        <f>IF(B167="","",COUNTA($B$33:B167)-COUNTBLANK($B$33:B167))</f>
        <v>135</v>
      </c>
      <c r="B167" s="1">
        <v>99.999847940640507</v>
      </c>
      <c r="C167" s="10">
        <f>IF(B167="","",AVERAGE($B$33:B167))</f>
        <v>100.00191676624172</v>
      </c>
      <c r="D167" s="10">
        <f>IF(B167="","",_xlfn.STDEV.S($B$33:B167))</f>
        <v>6.548827284425642E-3</v>
      </c>
      <c r="E167" s="82">
        <f t="shared" si="22"/>
        <v>6.5487017611210143E-5</v>
      </c>
      <c r="F167" s="80">
        <f t="shared" si="18"/>
        <v>2.5449849175748191</v>
      </c>
      <c r="G167" s="80">
        <f t="shared" si="19"/>
        <v>2.4474220940609177</v>
      </c>
      <c r="H167" s="81">
        <f t="shared" si="23"/>
        <v>2.3441681418380234</v>
      </c>
      <c r="I167" s="83">
        <f t="shared" si="16"/>
        <v>2.8068400898347962E-5</v>
      </c>
      <c r="J167" s="10">
        <f t="shared" si="20"/>
        <v>99.999847940640507</v>
      </c>
      <c r="V167" s="13">
        <f t="shared" si="21"/>
        <v>99.960000000000036</v>
      </c>
      <c r="W167" s="84">
        <v>0</v>
      </c>
    </row>
    <row r="168" spans="1:23" x14ac:dyDescent="0.25">
      <c r="A168" s="10">
        <f>IF(B168="","",COUNTA($B$33:B168)-COUNTBLANK($B$33:B168))</f>
        <v>136</v>
      </c>
      <c r="B168" s="1">
        <v>100.00306017488525</v>
      </c>
      <c r="C168" s="10">
        <f>IF(B168="","",AVERAGE($B$33:B168))</f>
        <v>100.00192517365822</v>
      </c>
      <c r="D168" s="10">
        <f>IF(B168="","",_xlfn.STDEV.S($B$33:B168))</f>
        <v>6.5252639336880885E-3</v>
      </c>
      <c r="E168" s="82">
        <f t="shared" si="22"/>
        <v>6.5251383134441154E-5</v>
      </c>
      <c r="F168" s="80">
        <f t="shared" si="18"/>
        <v>2.5541751009672486</v>
      </c>
      <c r="G168" s="80">
        <f t="shared" si="19"/>
        <v>2.455830488509871</v>
      </c>
      <c r="H168" s="81">
        <f t="shared" si="23"/>
        <v>2.3496499066256935</v>
      </c>
      <c r="I168" s="83">
        <f t="shared" si="16"/>
        <v>2.7864394516347091E-5</v>
      </c>
      <c r="J168" s="10">
        <f t="shared" si="20"/>
        <v>100.00306017488525</v>
      </c>
      <c r="V168" s="13">
        <f t="shared" si="21"/>
        <v>99.961250000000035</v>
      </c>
      <c r="W168" s="84">
        <v>0</v>
      </c>
    </row>
    <row r="169" spans="1:23" x14ac:dyDescent="0.25">
      <c r="A169" s="10">
        <f>IF(B169="","",COUNTA($B$33:B169)-COUNTBLANK($B$33:B169))</f>
        <v>137</v>
      </c>
      <c r="B169" s="1">
        <v>100.01243542516863</v>
      </c>
      <c r="C169" s="10">
        <f>IF(B169="","",AVERAGE($B$33:B169))</f>
        <v>100.00200189082254</v>
      </c>
      <c r="D169" s="10">
        <f>IF(B169="","",_xlfn.STDEV.S($B$33:B169))</f>
        <v>6.5629493906070391E-3</v>
      </c>
      <c r="E169" s="82">
        <f t="shared" si="22"/>
        <v>6.5628180101555932E-5</v>
      </c>
      <c r="F169" s="80">
        <f t="shared" si="18"/>
        <v>2.5395086377657008</v>
      </c>
      <c r="G169" s="80">
        <f t="shared" si="19"/>
        <v>2.4378322570515607</v>
      </c>
      <c r="H169" s="81">
        <f t="shared" si="23"/>
        <v>2.3233387474949638</v>
      </c>
      <c r="I169" s="83">
        <f t="shared" si="16"/>
        <v>2.7922829239263154E-5</v>
      </c>
      <c r="J169" s="10">
        <f t="shared" si="20"/>
        <v>100.01243542516863</v>
      </c>
      <c r="V169" s="13">
        <f t="shared" si="21"/>
        <v>99.962500000000034</v>
      </c>
      <c r="W169" s="84">
        <v>0</v>
      </c>
    </row>
    <row r="170" spans="1:23" x14ac:dyDescent="0.25">
      <c r="A170" s="10">
        <f>IF(B170="","",COUNTA($B$33:B170)-COUNTBLANK($B$33:B170))</f>
        <v>138</v>
      </c>
      <c r="B170" s="1">
        <v>100.00589002437489</v>
      </c>
      <c r="C170" s="10">
        <f>IF(B170="","",AVERAGE($B$33:B170))</f>
        <v>100.00203006570335</v>
      </c>
      <c r="D170" s="10">
        <f>IF(B170="","",_xlfn.STDEV.S($B$33:B170))</f>
        <v>6.5473243404002689E-3</v>
      </c>
      <c r="E170" s="82">
        <f t="shared" si="22"/>
        <v>6.5471914281125537E-5</v>
      </c>
      <c r="F170" s="80">
        <f t="shared" si="18"/>
        <v>2.5455691210872269</v>
      </c>
      <c r="G170" s="80">
        <f t="shared" si="19"/>
        <v>2.4422156697226187</v>
      </c>
      <c r="H170" s="81">
        <f t="shared" si="23"/>
        <v>2.3223083778131182</v>
      </c>
      <c r="I170" s="83">
        <f t="shared" si="16"/>
        <v>2.7755230517154533E-5</v>
      </c>
      <c r="J170" s="10">
        <f t="shared" si="20"/>
        <v>100.00589002437489</v>
      </c>
      <c r="V170" s="13">
        <f t="shared" si="21"/>
        <v>99.963750000000033</v>
      </c>
      <c r="W170" s="84">
        <v>0</v>
      </c>
    </row>
    <row r="171" spans="1:23" x14ac:dyDescent="0.25">
      <c r="A171" s="10">
        <f>IF(B171="","",COUNTA($B$33:B171)-COUNTBLANK($B$33:B171))</f>
        <v>139</v>
      </c>
      <c r="B171" s="1">
        <v>100.00554353727196</v>
      </c>
      <c r="C171" s="10">
        <f>IF(B171="","",AVERAGE($B$33:B171))</f>
        <v>100.00205534247723</v>
      </c>
      <c r="D171" s="10">
        <f>IF(B171="","",_xlfn.STDEV.S($B$33:B171))</f>
        <v>6.5303622798041933E-3</v>
      </c>
      <c r="E171" s="82">
        <f t="shared" si="22"/>
        <v>6.5302280612529896E-5</v>
      </c>
      <c r="F171" s="80">
        <f t="shared" si="18"/>
        <v>2.5521810203714228</v>
      </c>
      <c r="G171" s="80">
        <f t="shared" si="19"/>
        <v>2.4472688991561959</v>
      </c>
      <c r="H171" s="81">
        <f t="shared" si="23"/>
        <v>2.322151103865536</v>
      </c>
      <c r="I171" s="83">
        <f t="shared" si="16"/>
        <v>2.7583558406043779E-5</v>
      </c>
      <c r="J171" s="10">
        <f t="shared" si="20"/>
        <v>100.00554353727196</v>
      </c>
      <c r="V171" s="13">
        <f t="shared" si="21"/>
        <v>99.965000000000032</v>
      </c>
      <c r="W171" s="84">
        <v>0</v>
      </c>
    </row>
    <row r="172" spans="1:23" x14ac:dyDescent="0.25">
      <c r="A172" s="10">
        <f>IF(B172="","",COUNTA($B$33:B172)-COUNTBLANK($B$33:B172))</f>
        <v>140</v>
      </c>
      <c r="B172" s="1">
        <v>100.00384645728791</v>
      </c>
      <c r="C172" s="10">
        <f>IF(B172="","",AVERAGE($B$33:B172))</f>
        <v>100.00206813615445</v>
      </c>
      <c r="D172" s="10">
        <f>IF(B172="","",_xlfn.STDEV.S($B$33:B172))</f>
        <v>6.5085899660282413E-3</v>
      </c>
      <c r="E172" s="82">
        <f t="shared" si="22"/>
        <v>6.508455362309797E-5</v>
      </c>
      <c r="F172" s="80">
        <f t="shared" si="18"/>
        <v>2.5607184895127562</v>
      </c>
      <c r="G172" s="80">
        <f t="shared" si="19"/>
        <v>2.4548001997222024</v>
      </c>
      <c r="H172" s="81">
        <f t="shared" si="23"/>
        <v>2.3258787942319112</v>
      </c>
      <c r="I172" s="83">
        <f t="shared" si="16"/>
        <v>2.7393230730850702E-5</v>
      </c>
      <c r="J172" s="10">
        <f t="shared" si="20"/>
        <v>100.00384645728791</v>
      </c>
      <c r="V172" s="13">
        <f t="shared" si="21"/>
        <v>99.966250000000031</v>
      </c>
      <c r="W172" s="84">
        <v>0</v>
      </c>
    </row>
    <row r="173" spans="1:23" x14ac:dyDescent="0.25">
      <c r="A173" s="10">
        <f>IF(B173="","",COUNTA($B$33:B173)-COUNTBLANK($B$33:B173))</f>
        <v>141</v>
      </c>
      <c r="B173" s="1">
        <v>99.997724808952228</v>
      </c>
      <c r="C173" s="10">
        <f>IF(B173="","",AVERAGE($B$33:B173))</f>
        <v>100.00203733241543</v>
      </c>
      <c r="D173" s="10">
        <f>IF(B173="","",_xlfn.STDEV.S($B$33:B173))</f>
        <v>6.4956100700757635E-3</v>
      </c>
      <c r="E173" s="82">
        <f t="shared" si="22"/>
        <v>6.4954777356023195E-5</v>
      </c>
      <c r="F173" s="80">
        <f t="shared" si="18"/>
        <v>2.5658354622372403</v>
      </c>
      <c r="G173" s="80">
        <f t="shared" si="19"/>
        <v>2.4612862670399061</v>
      </c>
      <c r="H173" s="81">
        <f t="shared" si="23"/>
        <v>2.3360290528071102</v>
      </c>
      <c r="I173" s="83">
        <f t="shared" si="16"/>
        <v>2.7241491685186986E-5</v>
      </c>
      <c r="J173" s="10">
        <f t="shared" si="20"/>
        <v>99.997724808952228</v>
      </c>
      <c r="V173" s="13">
        <f t="shared" si="21"/>
        <v>99.96750000000003</v>
      </c>
      <c r="W173" s="84">
        <v>0</v>
      </c>
    </row>
    <row r="174" spans="1:23" x14ac:dyDescent="0.25">
      <c r="A174" s="10">
        <f>IF(B174="","",COUNTA($B$33:B174)-COUNTBLANK($B$33:B174))</f>
        <v>142</v>
      </c>
      <c r="B174" s="1">
        <v>100.01590417834896</v>
      </c>
      <c r="C174" s="10">
        <f>IF(B174="","",AVERAGE($B$33:B174))</f>
        <v>100.00213498626003</v>
      </c>
      <c r="D174" s="10">
        <f>IF(B174="","",_xlfn.STDEV.S($B$33:B174))</f>
        <v>6.5763105324301461E-3</v>
      </c>
      <c r="E174" s="82">
        <f t="shared" si="22"/>
        <v>6.57617013210139E-5</v>
      </c>
      <c r="F174" s="80">
        <f t="shared" si="18"/>
        <v>2.5343490980963277</v>
      </c>
      <c r="G174" s="80">
        <f t="shared" si="19"/>
        <v>2.4261330880451322</v>
      </c>
      <c r="H174" s="81">
        <f t="shared" si="23"/>
        <v>2.2927062433658318</v>
      </c>
      <c r="I174" s="83">
        <f t="shared" si="16"/>
        <v>2.7482624931397618E-5</v>
      </c>
      <c r="J174" s="10">
        <f t="shared" si="20"/>
        <v>100.01590417834896</v>
      </c>
      <c r="V174" s="13">
        <f t="shared" si="21"/>
        <v>99.968750000000028</v>
      </c>
      <c r="W174" s="84">
        <v>0</v>
      </c>
    </row>
    <row r="175" spans="1:23" x14ac:dyDescent="0.25">
      <c r="A175" s="10">
        <f>IF(B175="","",COUNTA($B$33:B175)-COUNTBLANK($B$33:B175))</f>
        <v>143</v>
      </c>
      <c r="B175" s="1">
        <v>100.00435405068845</v>
      </c>
      <c r="C175" s="10">
        <f>IF(B175="","",AVERAGE($B$33:B175))</f>
        <v>100.0021505041931</v>
      </c>
      <c r="D175" s="10">
        <f>IF(B175="","",_xlfn.STDEV.S($B$33:B175))</f>
        <v>6.5557404704817742E-3</v>
      </c>
      <c r="E175" s="82">
        <f t="shared" si="22"/>
        <v>6.5555994920398148E-5</v>
      </c>
      <c r="F175" s="80">
        <f t="shared" si="18"/>
        <v>2.5423011697473292</v>
      </c>
      <c r="G175" s="80">
        <f t="shared" si="19"/>
        <v>2.4329565832342084</v>
      </c>
      <c r="H175" s="81">
        <f t="shared" si="23"/>
        <v>2.2953115380596367</v>
      </c>
      <c r="I175" s="83">
        <f t="shared" si="16"/>
        <v>2.7300697126044499E-5</v>
      </c>
      <c r="J175" s="10">
        <f t="shared" si="20"/>
        <v>100.00435405068845</v>
      </c>
      <c r="V175" s="13">
        <f t="shared" si="21"/>
        <v>99.970000000000027</v>
      </c>
      <c r="W175" s="84">
        <v>0</v>
      </c>
    </row>
    <row r="176" spans="1:23" x14ac:dyDescent="0.25">
      <c r="A176" s="10">
        <f>IF(B176="","",COUNTA($B$33:B176)-COUNTBLANK($B$33:B176))</f>
        <v>144</v>
      </c>
      <c r="B176" s="1">
        <v>100.00651619235738</v>
      </c>
      <c r="C176" s="10">
        <f>IF(B176="","",AVERAGE($B$33:B176))</f>
        <v>100.00218082147201</v>
      </c>
      <c r="D176" s="10">
        <f>IF(B176="","",_xlfn.STDEV.S($B$33:B176))</f>
        <v>6.5429003747447586E-3</v>
      </c>
      <c r="E176" s="82">
        <f t="shared" si="22"/>
        <v>6.5427576888802173E-5</v>
      </c>
      <c r="F176" s="80">
        <f t="shared" si="18"/>
        <v>2.5472903012551056</v>
      </c>
      <c r="G176" s="80">
        <f t="shared" si="19"/>
        <v>2.4361865935667208</v>
      </c>
      <c r="H176" s="81">
        <f t="shared" si="23"/>
        <v>2.2925918215592707</v>
      </c>
      <c r="I176" s="83">
        <f t="shared" si="16"/>
        <v>2.7152444408694574E-5</v>
      </c>
      <c r="J176" s="10">
        <f t="shared" si="20"/>
        <v>100.00651619235738</v>
      </c>
      <c r="V176" s="13">
        <f t="shared" si="21"/>
        <v>99.971250000000026</v>
      </c>
      <c r="W176" s="84">
        <v>0</v>
      </c>
    </row>
    <row r="177" spans="1:23" x14ac:dyDescent="0.25">
      <c r="A177" s="10">
        <f>IF(B177="","",COUNTA($B$33:B177)-COUNTBLANK($B$33:B177))</f>
        <v>145</v>
      </c>
      <c r="B177" s="1">
        <v>100.00869052878969</v>
      </c>
      <c r="C177" s="10">
        <f>IF(B177="","",AVERAGE($B$33:B177))</f>
        <v>100.00222571600524</v>
      </c>
      <c r="D177" s="10">
        <f>IF(B177="","",_xlfn.STDEV.S($B$33:B177))</f>
        <v>6.5425153477979298E-3</v>
      </c>
      <c r="E177" s="82">
        <f t="shared" si="22"/>
        <v>6.5423697332276558E-5</v>
      </c>
      <c r="F177" s="80">
        <f t="shared" si="18"/>
        <v>2.5474402092576458</v>
      </c>
      <c r="G177" s="80">
        <f t="shared" si="19"/>
        <v>2.4340426403348085</v>
      </c>
      <c r="H177" s="81">
        <f t="shared" si="23"/>
        <v>2.2832027000817612</v>
      </c>
      <c r="I177" s="83">
        <f t="shared" si="16"/>
        <v>2.7057048846890707E-5</v>
      </c>
      <c r="J177" s="10">
        <f t="shared" si="20"/>
        <v>100.00869052878969</v>
      </c>
      <c r="V177" s="13">
        <f t="shared" si="21"/>
        <v>99.972500000000025</v>
      </c>
      <c r="W177" s="84">
        <v>0</v>
      </c>
    </row>
    <row r="178" spans="1:23" x14ac:dyDescent="0.25">
      <c r="A178" s="10">
        <f>IF(B178="","",COUNTA($B$33:B178)-COUNTBLANK($B$33:B178))</f>
        <v>146</v>
      </c>
      <c r="B178" s="1">
        <v>100.00278159914073</v>
      </c>
      <c r="C178" s="10">
        <f>IF(B178="","",AVERAGE($B$33:B178))</f>
        <v>100.00222952342398</v>
      </c>
      <c r="D178" s="10">
        <f>IF(B178="","",_xlfn.STDEV.S($B$33:B178))</f>
        <v>6.5200782249110857E-3</v>
      </c>
      <c r="E178" s="82">
        <f t="shared" si="22"/>
        <v>6.5199328614807116E-5</v>
      </c>
      <c r="F178" s="80">
        <f t="shared" si="18"/>
        <v>2.55620655025086</v>
      </c>
      <c r="G178" s="80">
        <f t="shared" si="19"/>
        <v>2.4422241026446607</v>
      </c>
      <c r="H178" s="81">
        <f t="shared" si="23"/>
        <v>2.2886046226643892</v>
      </c>
      <c r="I178" s="83">
        <f t="shared" si="16"/>
        <v>2.6871755450521859E-5</v>
      </c>
      <c r="J178" s="10">
        <f t="shared" si="20"/>
        <v>100.00278159914073</v>
      </c>
      <c r="V178" s="13">
        <f t="shared" si="21"/>
        <v>99.973750000000024</v>
      </c>
      <c r="W178" s="84">
        <v>0</v>
      </c>
    </row>
    <row r="179" spans="1:23" x14ac:dyDescent="0.25">
      <c r="A179" s="10">
        <f>IF(B179="","",COUNTA($B$33:B179)-COUNTBLANK($B$33:B179))</f>
        <v>147</v>
      </c>
      <c r="B179" s="1">
        <v>99.99883954715952</v>
      </c>
      <c r="C179" s="10">
        <f>IF(B179="","",AVERAGE($B$33:B179))</f>
        <v>100.00220646236096</v>
      </c>
      <c r="D179" s="10">
        <f>IF(B179="","",_xlfn.STDEV.S($B$33:B179))</f>
        <v>6.5037237337735717E-3</v>
      </c>
      <c r="E179" s="82">
        <f t="shared" si="22"/>
        <v>6.5035802347235773E-5</v>
      </c>
      <c r="F179" s="80">
        <f t="shared" si="18"/>
        <v>2.5626344766331939</v>
      </c>
      <c r="G179" s="80">
        <f t="shared" si="19"/>
        <v>2.4495473462814243</v>
      </c>
      <c r="H179" s="81">
        <f t="shared" si="23"/>
        <v>2.2981242965372433</v>
      </c>
      <c r="I179" s="83">
        <f t="shared" si="16"/>
        <v>2.6713031599966597E-5</v>
      </c>
      <c r="J179" s="10">
        <f t="shared" si="20"/>
        <v>99.99883954715952</v>
      </c>
      <c r="V179" s="13">
        <f t="shared" si="21"/>
        <v>99.975000000000023</v>
      </c>
      <c r="W179" s="84">
        <v>0</v>
      </c>
    </row>
    <row r="180" spans="1:23" x14ac:dyDescent="0.25">
      <c r="A180" s="10">
        <f>IF(B180="","",COUNTA($B$33:B180)-COUNTBLANK($B$33:B180))</f>
        <v>148</v>
      </c>
      <c r="B180" s="1">
        <v>100.01270038612827</v>
      </c>
      <c r="C180" s="10">
        <f>IF(B180="","",AVERAGE($B$33:B180))</f>
        <v>100.00227736725128</v>
      </c>
      <c r="D180" s="10">
        <f>IF(B180="","",_xlfn.STDEV.S($B$33:B180))</f>
        <v>6.5387115358372669E-3</v>
      </c>
      <c r="E180" s="82">
        <f t="shared" si="22"/>
        <v>6.5385626287532548E-5</v>
      </c>
      <c r="F180" s="80">
        <f t="shared" si="18"/>
        <v>2.5489221500779342</v>
      </c>
      <c r="G180" s="80">
        <f t="shared" si="19"/>
        <v>2.4328255134648704</v>
      </c>
      <c r="H180" s="81">
        <f t="shared" si="23"/>
        <v>2.273172947773924</v>
      </c>
      <c r="I180" s="83">
        <f t="shared" si="16"/>
        <v>2.6765833557376208E-5</v>
      </c>
      <c r="J180" s="10">
        <f t="shared" si="20"/>
        <v>100.01270038612827</v>
      </c>
      <c r="V180" s="13">
        <f t="shared" si="21"/>
        <v>99.976250000000022</v>
      </c>
      <c r="W180" s="84">
        <v>0</v>
      </c>
    </row>
    <row r="181" spans="1:23" x14ac:dyDescent="0.25">
      <c r="A181" s="10">
        <f>IF(B181="","",COUNTA($B$33:B181)-COUNTBLANK($B$33:B181))</f>
        <v>149</v>
      </c>
      <c r="B181" s="1">
        <v>99.999823651997417</v>
      </c>
      <c r="C181" s="10">
        <f>IF(B181="","",AVERAGE($B$33:B181))</f>
        <v>100.00226089936366</v>
      </c>
      <c r="D181" s="10">
        <f>IF(B181="","",_xlfn.STDEV.S($B$33:B181))</f>
        <v>6.519683475428628E-3</v>
      </c>
      <c r="E181" s="82">
        <f t="shared" si="22"/>
        <v>6.5195360752789879E-5</v>
      </c>
      <c r="F181" s="80">
        <f t="shared" si="18"/>
        <v>2.5563613217541965</v>
      </c>
      <c r="G181" s="80">
        <f t="shared" si="19"/>
        <v>2.4407678080412869</v>
      </c>
      <c r="H181" s="81">
        <f t="shared" si="23"/>
        <v>2.2819423637500766</v>
      </c>
      <c r="I181" s="83">
        <f t="shared" si="16"/>
        <v>2.6598240057867893E-5</v>
      </c>
      <c r="J181" s="10">
        <f t="shared" si="20"/>
        <v>99.999823651997417</v>
      </c>
      <c r="V181" s="13">
        <f t="shared" si="21"/>
        <v>99.97750000000002</v>
      </c>
      <c r="W181" s="84">
        <v>0</v>
      </c>
    </row>
    <row r="182" spans="1:23" x14ac:dyDescent="0.25">
      <c r="A182" s="10">
        <f>IF(B182="","",COUNTA($B$33:B182)-COUNTBLANK($B$33:B182))</f>
        <v>150</v>
      </c>
      <c r="B182" s="1">
        <v>100.01322185661466</v>
      </c>
      <c r="C182" s="10">
        <f>IF(B182="","",AVERAGE($B$33:B182))</f>
        <v>100.002333972412</v>
      </c>
      <c r="D182" s="10">
        <f>IF(B182="","",_xlfn.STDEV.S($B$33:B182))</f>
        <v>6.5591116914856694E-3</v>
      </c>
      <c r="E182" s="82">
        <f t="shared" si="22"/>
        <v>6.5589586072012628E-5</v>
      </c>
      <c r="F182" s="80">
        <f t="shared" si="18"/>
        <v>2.5409944898942012</v>
      </c>
      <c r="G182" s="80">
        <f t="shared" si="19"/>
        <v>2.4223822691248746</v>
      </c>
      <c r="H182" s="81">
        <f t="shared" si="23"/>
        <v>2.2554145127098928</v>
      </c>
      <c r="I182" s="83">
        <f t="shared" si="16"/>
        <v>2.6669729040431518E-5</v>
      </c>
      <c r="J182" s="10">
        <f t="shared" si="20"/>
        <v>100.01322185661466</v>
      </c>
      <c r="V182" s="13">
        <f t="shared" si="21"/>
        <v>99.978750000000019</v>
      </c>
      <c r="W182" s="84">
        <v>0</v>
      </c>
    </row>
    <row r="183" spans="1:23" x14ac:dyDescent="0.25">
      <c r="A183" s="10">
        <f>IF(B183="","",COUNTA($B$33:B183)-COUNTBLANK($B$33:B183))</f>
        <v>151</v>
      </c>
      <c r="B183" s="1">
        <v>100.01433223216979</v>
      </c>
      <c r="C183" s="10">
        <f>IF(B183="","",AVERAGE($B$33:B183))</f>
        <v>100.0024134310859</v>
      </c>
      <c r="D183" s="10">
        <f>IF(B183="","",_xlfn.STDEV.S($B$33:B183))</f>
        <v>6.6097276052962195E-3</v>
      </c>
      <c r="E183" s="82">
        <f t="shared" si="22"/>
        <v>6.609568087925342E-5</v>
      </c>
      <c r="F183" s="80">
        <f t="shared" si="18"/>
        <v>2.5215360846808741</v>
      </c>
      <c r="G183" s="80">
        <f t="shared" si="19"/>
        <v>2.3998250132612045</v>
      </c>
      <c r="H183" s="81">
        <f t="shared" si="23"/>
        <v>2.2249065110890269</v>
      </c>
      <c r="I183" s="83">
        <f t="shared" si="16"/>
        <v>2.6786375332374505E-5</v>
      </c>
      <c r="J183" s="10">
        <f t="shared" si="20"/>
        <v>100.01433223216979</v>
      </c>
      <c r="V183" s="13">
        <f t="shared" si="21"/>
        <v>99.980000000000018</v>
      </c>
      <c r="W183" s="84">
        <v>0</v>
      </c>
    </row>
    <row r="184" spans="1:23" x14ac:dyDescent="0.25">
      <c r="A184" s="10">
        <f>IF(B184="","",COUNTA($B$33:B184)-COUNTBLANK($B$33:B184))</f>
        <v>152</v>
      </c>
      <c r="B184" s="1">
        <v>100.00027831741461</v>
      </c>
      <c r="C184" s="10">
        <f>IF(B184="","",AVERAGE($B$33:B184))</f>
        <v>100.00239938428543</v>
      </c>
      <c r="D184" s="10">
        <f>IF(B184="","",_xlfn.STDEV.S($B$33:B184))</f>
        <v>6.5900806310605631E-3</v>
      </c>
      <c r="E184" s="82">
        <f t="shared" si="22"/>
        <v>6.5899225134953527E-5</v>
      </c>
      <c r="F184" s="80">
        <f t="shared" si="18"/>
        <v>2.5290535275261874</v>
      </c>
      <c r="G184" s="80">
        <f t="shared" si="19"/>
        <v>2.4076901017072654</v>
      </c>
      <c r="H184" s="81">
        <f t="shared" si="23"/>
        <v>2.2330381296009456</v>
      </c>
      <c r="I184" s="83">
        <f t="shared" si="16"/>
        <v>2.6618762222337275E-5</v>
      </c>
      <c r="J184" s="10">
        <f t="shared" si="20"/>
        <v>100.00027831741461</v>
      </c>
      <c r="V184" s="13">
        <f t="shared" si="21"/>
        <v>99.981250000000017</v>
      </c>
      <c r="W184" s="84">
        <v>5.7142857142857143E-3</v>
      </c>
    </row>
    <row r="185" spans="1:23" x14ac:dyDescent="0.25">
      <c r="A185" s="10">
        <f>IF(B185="","",COUNTA($B$33:B185)-COUNTBLANK($B$33:B185))</f>
        <v>153</v>
      </c>
      <c r="B185" s="1">
        <v>99.988932688994566</v>
      </c>
      <c r="C185" s="10">
        <f>IF(B185="","",AVERAGE($B$33:B185))</f>
        <v>100.00231136666915</v>
      </c>
      <c r="D185" s="10">
        <f>IF(B185="","",_xlfn.STDEV.S($B$33:B185))</f>
        <v>6.6579840016882707E-3</v>
      </c>
      <c r="E185" s="82">
        <f t="shared" si="22"/>
        <v>6.6578301148221078E-5</v>
      </c>
      <c r="F185" s="80">
        <f t="shared" si="18"/>
        <v>2.5032602455096824</v>
      </c>
      <c r="G185" s="80">
        <f t="shared" si="19"/>
        <v>2.3875411995962286</v>
      </c>
      <c r="H185" s="81">
        <f t="shared" si="23"/>
        <v>2.2340204000484154</v>
      </c>
      <c r="I185" s="83">
        <f t="shared" si="16"/>
        <v>2.6805032405359766E-5</v>
      </c>
      <c r="J185" s="10">
        <f t="shared" si="20"/>
        <v>99.988932688994566</v>
      </c>
      <c r="V185" s="13">
        <f t="shared" si="21"/>
        <v>99.982500000000016</v>
      </c>
      <c r="W185" s="84">
        <v>0</v>
      </c>
    </row>
    <row r="186" spans="1:23" x14ac:dyDescent="0.25">
      <c r="A186" s="10">
        <f>IF(B186="","",COUNTA($B$33:B186)-COUNTBLANK($B$33:B186))</f>
        <v>154</v>
      </c>
      <c r="B186" s="1">
        <v>99.996664239778127</v>
      </c>
      <c r="C186" s="10">
        <f>IF(B186="","",AVERAGE($B$33:B186))</f>
        <v>100.00227469701402</v>
      </c>
      <c r="D186" s="10">
        <f>IF(B186="","",_xlfn.STDEV.S($B$33:B186))</f>
        <v>6.6517741064972416E-3</v>
      </c>
      <c r="E186" s="82">
        <f t="shared" si="22"/>
        <v>6.651622802231976E-5</v>
      </c>
      <c r="F186" s="80">
        <f t="shared" si="18"/>
        <v>2.5055972135894162</v>
      </c>
      <c r="G186" s="80">
        <f t="shared" si="19"/>
        <v>2.3916077235878284</v>
      </c>
      <c r="H186" s="81">
        <f t="shared" si="23"/>
        <v>2.2432644120659173</v>
      </c>
      <c r="I186" s="83">
        <f t="shared" si="16"/>
        <v>2.6692951402169769E-5</v>
      </c>
      <c r="J186" s="10">
        <f t="shared" si="20"/>
        <v>99.996664239778127</v>
      </c>
      <c r="V186" s="13">
        <f t="shared" si="21"/>
        <v>99.983750000000015</v>
      </c>
      <c r="W186" s="84">
        <v>0</v>
      </c>
    </row>
    <row r="187" spans="1:23" x14ac:dyDescent="0.25">
      <c r="A187" s="10">
        <f>IF(B187="","",COUNTA($B$33:B187)-COUNTBLANK($B$33:B187))</f>
        <v>155</v>
      </c>
      <c r="B187" s="1">
        <v>99.998069926243986</v>
      </c>
      <c r="C187" s="10">
        <f>IF(B187="","",AVERAGE($B$33:B187))</f>
        <v>100.00224756946065</v>
      </c>
      <c r="D187" s="10">
        <f>IF(B187="","",_xlfn.STDEV.S($B$33:B187))</f>
        <v>6.6387387038232687E-3</v>
      </c>
      <c r="E187" s="82">
        <f t="shared" si="22"/>
        <v>6.6385894969131176E-5</v>
      </c>
      <c r="F187" s="80">
        <f t="shared" si="18"/>
        <v>2.5105170440082749</v>
      </c>
      <c r="G187" s="80">
        <f t="shared" si="19"/>
        <v>2.3976658152371897</v>
      </c>
      <c r="H187" s="81">
        <f t="shared" si="23"/>
        <v>2.252355242726173</v>
      </c>
      <c r="I187" s="83">
        <f t="shared" si="16"/>
        <v>2.6554572134682421E-5</v>
      </c>
      <c r="J187" s="10">
        <f t="shared" si="20"/>
        <v>99.998069926243986</v>
      </c>
      <c r="V187" s="13">
        <f t="shared" si="21"/>
        <v>99.985000000000014</v>
      </c>
      <c r="W187" s="84">
        <v>0</v>
      </c>
    </row>
    <row r="188" spans="1:23" x14ac:dyDescent="0.25">
      <c r="A188" s="10">
        <f>IF(B188="","",COUNTA($B$33:B188)-COUNTBLANK($B$33:B188))</f>
        <v>156</v>
      </c>
      <c r="B188" s="1">
        <v>100.00380404769356</v>
      </c>
      <c r="C188" s="10">
        <f>IF(B188="","",AVERAGE($B$33:B188))</f>
        <v>100.00225754688522</v>
      </c>
      <c r="D188" s="10">
        <f>IF(B188="","",_xlfn.STDEV.S($B$33:B188))</f>
        <v>6.6184620754284286E-3</v>
      </c>
      <c r="E188" s="82">
        <f t="shared" si="22"/>
        <v>6.6183126639170301E-5</v>
      </c>
      <c r="F188" s="80">
        <f t="shared" si="18"/>
        <v>2.5182083808475775</v>
      </c>
      <c r="G188" s="80">
        <f t="shared" si="19"/>
        <v>2.4045089111173157</v>
      </c>
      <c r="H188" s="81">
        <f t="shared" si="23"/>
        <v>2.2557554628453484</v>
      </c>
      <c r="I188" s="83">
        <f t="shared" si="16"/>
        <v>2.6388476885474895E-5</v>
      </c>
      <c r="J188" s="10">
        <f t="shared" si="20"/>
        <v>100.00380404769356</v>
      </c>
      <c r="V188" s="13">
        <f t="shared" si="21"/>
        <v>99.986250000000013</v>
      </c>
      <c r="W188" s="84">
        <v>0</v>
      </c>
    </row>
    <row r="189" spans="1:23" x14ac:dyDescent="0.25">
      <c r="A189" s="10">
        <f>IF(B189="","",COUNTA($B$33:B189)-COUNTBLANK($B$33:B189))</f>
        <v>157</v>
      </c>
      <c r="B189" s="1">
        <v>99.988482697967896</v>
      </c>
      <c r="C189" s="10">
        <f>IF(B189="","",AVERAGE($B$33:B189))</f>
        <v>100.00216980899404</v>
      </c>
      <c r="D189" s="10">
        <f>IF(B189="","",_xlfn.STDEV.S($B$33:B189))</f>
        <v>6.688185202999907E-3</v>
      </c>
      <c r="E189" s="82">
        <f t="shared" si="22"/>
        <v>6.6880400853046106E-5</v>
      </c>
      <c r="F189" s="80">
        <f t="shared" si="18"/>
        <v>2.4919565114898554</v>
      </c>
      <c r="G189" s="80">
        <f t="shared" si="19"/>
        <v>2.3838151184621013</v>
      </c>
      <c r="H189" s="81">
        <f t="shared" si="23"/>
        <v>2.2546520232286782</v>
      </c>
      <c r="I189" s="83">
        <f t="shared" si="16"/>
        <v>2.6581432632724128E-5</v>
      </c>
      <c r="J189" s="10">
        <f t="shared" si="20"/>
        <v>99.988482697967896</v>
      </c>
      <c r="V189" s="13">
        <f t="shared" si="21"/>
        <v>99.987500000000011</v>
      </c>
      <c r="W189" s="84">
        <v>0</v>
      </c>
    </row>
    <row r="190" spans="1:23" x14ac:dyDescent="0.25">
      <c r="A190" s="10">
        <f>IF(B190="","",COUNTA($B$33:B190)-COUNTBLANK($B$33:B190))</f>
        <v>158</v>
      </c>
      <c r="B190" s="1">
        <v>99.999159244689281</v>
      </c>
      <c r="C190" s="10">
        <f>IF(B190="","",AVERAGE($B$33:B190))</f>
        <v>100.00215075478958</v>
      </c>
      <c r="D190" s="10">
        <f>IF(B190="","",_xlfn.STDEV.S($B$33:B190))</f>
        <v>6.6711520113196306E-3</v>
      </c>
      <c r="E190" s="82">
        <f t="shared" si="22"/>
        <v>6.6710085342840667E-5</v>
      </c>
      <c r="F190" s="80">
        <f t="shared" si="18"/>
        <v>2.4983191266494411</v>
      </c>
      <c r="G190" s="80">
        <f t="shared" si="19"/>
        <v>2.3908536900985093</v>
      </c>
      <c r="H190" s="81">
        <f t="shared" si="23"/>
        <v>2.263094487641403</v>
      </c>
      <c r="I190" s="83">
        <f t="shared" si="16"/>
        <v>2.6429703772441671E-5</v>
      </c>
      <c r="J190" s="10">
        <f t="shared" si="20"/>
        <v>99.999159244689281</v>
      </c>
      <c r="V190" s="13">
        <f t="shared" si="21"/>
        <v>99.98875000000001</v>
      </c>
      <c r="W190" s="84">
        <v>1.7142857142857144E-2</v>
      </c>
    </row>
    <row r="191" spans="1:23" x14ac:dyDescent="0.25">
      <c r="A191" s="10">
        <f>IF(B191="","",COUNTA($B$33:B191)-COUNTBLANK($B$33:B191))</f>
        <v>159</v>
      </c>
      <c r="B191" s="1">
        <v>100.00621516230467</v>
      </c>
      <c r="C191" s="10">
        <f>IF(B191="","",AVERAGE($B$33:B191))</f>
        <v>100.00217631710099</v>
      </c>
      <c r="D191" s="10">
        <f>IF(B191="","",_xlfn.STDEV.S($B$33:B191))</f>
        <v>6.6578143725359923E-3</v>
      </c>
      <c r="E191" s="82">
        <f t="shared" si="22"/>
        <v>6.6576694805365593E-5</v>
      </c>
      <c r="F191" s="80">
        <f t="shared" si="18"/>
        <v>2.5033240240846952</v>
      </c>
      <c r="G191" s="80">
        <f t="shared" si="19"/>
        <v>2.3943634864260255</v>
      </c>
      <c r="H191" s="81">
        <f t="shared" si="23"/>
        <v>2.2616618607093093</v>
      </c>
      <c r="I191" s="83">
        <f t="shared" si="16"/>
        <v>2.6293779186706199E-5</v>
      </c>
      <c r="J191" s="10">
        <f t="shared" si="20"/>
        <v>100.00621516230467</v>
      </c>
      <c r="V191" s="13">
        <f t="shared" si="21"/>
        <v>99.990000000000009</v>
      </c>
      <c r="W191" s="84">
        <v>2.2857142857142857E-2</v>
      </c>
    </row>
    <row r="192" spans="1:23" x14ac:dyDescent="0.25">
      <c r="A192" s="10">
        <f>IF(B192="","",COUNTA($B$33:B192)-COUNTBLANK($B$33:B192))</f>
        <v>160</v>
      </c>
      <c r="B192" s="1">
        <v>99.996758993705683</v>
      </c>
      <c r="C192" s="10">
        <f>IF(B192="","",AVERAGE($B$33:B192))</f>
        <v>100.00214245882977</v>
      </c>
      <c r="D192" s="10">
        <f>IF(B192="","",_xlfn.STDEV.S($B$33:B192))</f>
        <v>6.6506488746605232E-3</v>
      </c>
      <c r="E192" s="82">
        <f t="shared" si="22"/>
        <v>6.6505063902991406E-5</v>
      </c>
      <c r="F192" s="80">
        <f t="shared" si="18"/>
        <v>2.5060211388045133</v>
      </c>
      <c r="G192" s="80">
        <f t="shared" si="19"/>
        <v>2.3986401964762543</v>
      </c>
      <c r="H192" s="81">
        <f t="shared" si="23"/>
        <v>2.2704073440486439</v>
      </c>
      <c r="I192" s="83">
        <f t="shared" si="16"/>
        <v>2.6183280994475599E-5</v>
      </c>
      <c r="J192" s="10">
        <f t="shared" si="20"/>
        <v>99.996758993705683</v>
      </c>
      <c r="V192" s="13">
        <f t="shared" si="21"/>
        <v>99.991250000000008</v>
      </c>
      <c r="W192" s="84">
        <v>5.7142857142857143E-3</v>
      </c>
    </row>
    <row r="193" spans="1:23" x14ac:dyDescent="0.25">
      <c r="A193" s="10">
        <f>IF(B193="","",COUNTA($B$33:B193)-COUNTBLANK($B$33:B193))</f>
        <v>161</v>
      </c>
      <c r="B193" s="1">
        <v>99.999496180585098</v>
      </c>
      <c r="C193" s="10">
        <f>IF(B193="","",AVERAGE($B$33:B193))</f>
        <v>100.00212602231893</v>
      </c>
      <c r="D193" s="10">
        <f>IF(B193="","",_xlfn.STDEV.S($B$33:B193))</f>
        <v>6.6331125024177299E-3</v>
      </c>
      <c r="E193" s="82">
        <f t="shared" si="22"/>
        <v>6.6329714839635722E-5</v>
      </c>
      <c r="F193" s="80">
        <f t="shared" si="18"/>
        <v>2.5126464628167873</v>
      </c>
      <c r="G193" s="80">
        <f t="shared" si="19"/>
        <v>2.4058076136260507</v>
      </c>
      <c r="H193" s="81">
        <f t="shared" si="23"/>
        <v>2.2785672916079673</v>
      </c>
      <c r="I193" s="83">
        <f t="shared" si="16"/>
        <v>2.6033018976826729E-5</v>
      </c>
      <c r="J193" s="10">
        <f t="shared" si="20"/>
        <v>99.999496180585098</v>
      </c>
      <c r="V193" s="13">
        <f t="shared" si="21"/>
        <v>99.992500000000007</v>
      </c>
      <c r="W193" s="84">
        <v>2.2857142857142857E-2</v>
      </c>
    </row>
    <row r="194" spans="1:23" x14ac:dyDescent="0.25">
      <c r="A194" s="10">
        <f>IF(B194="","",COUNTA($B$33:B194)-COUNTBLANK($B$33:B194))</f>
        <v>162</v>
      </c>
      <c r="B194" s="1">
        <v>100.0085859351379</v>
      </c>
      <c r="C194" s="10">
        <f>IF(B194="","",AVERAGE($B$33:B194))</f>
        <v>100.00216589832399</v>
      </c>
      <c r="D194" s="10">
        <f>IF(B194="","",_xlfn.STDEV.S($B$33:B194))</f>
        <v>6.6319300626371388E-3</v>
      </c>
      <c r="E194" s="82">
        <f t="shared" si="22"/>
        <v>6.6317864248861111E-5</v>
      </c>
      <c r="F194" s="80">
        <f t="shared" si="18"/>
        <v>2.513094455045918</v>
      </c>
      <c r="G194" s="80">
        <f t="shared" si="19"/>
        <v>2.4042323136814354</v>
      </c>
      <c r="H194" s="81">
        <f t="shared" si="23"/>
        <v>2.2708848467009486</v>
      </c>
      <c r="I194" s="83">
        <f t="shared" si="16"/>
        <v>2.5947909043227521E-5</v>
      </c>
      <c r="J194" s="10">
        <f t="shared" si="20"/>
        <v>100.0085859351379</v>
      </c>
      <c r="V194" s="13">
        <f t="shared" si="21"/>
        <v>99.993750000000006</v>
      </c>
      <c r="W194" s="84">
        <v>2.2857142857142857E-2</v>
      </c>
    </row>
    <row r="195" spans="1:23" x14ac:dyDescent="0.25">
      <c r="A195" s="10">
        <f>IF(B195="","",COUNTA($B$33:B195)-COUNTBLANK($B$33:B195))</f>
        <v>163</v>
      </c>
      <c r="B195" s="1">
        <v>99.990725663027305</v>
      </c>
      <c r="C195" s="10">
        <f>IF(B195="","",AVERAGE($B$33:B195))</f>
        <v>100.00209571283138</v>
      </c>
      <c r="D195" s="10">
        <f>IF(B195="","",_xlfn.STDEV.S($B$33:B195))</f>
        <v>6.6718766486338092E-3</v>
      </c>
      <c r="E195" s="82">
        <f t="shared" si="22"/>
        <v>6.6717368281890246E-5</v>
      </c>
      <c r="F195" s="80">
        <f t="shared" si="18"/>
        <v>2.4980477824149419</v>
      </c>
      <c r="G195" s="80">
        <f t="shared" si="19"/>
        <v>2.3933439665949501</v>
      </c>
      <c r="H195" s="81">
        <f t="shared" si="23"/>
        <v>2.2737099165478805</v>
      </c>
      <c r="I195" s="83">
        <f t="shared" si="16"/>
        <v>2.6024023799286096E-5</v>
      </c>
      <c r="J195" s="10">
        <f t="shared" si="20"/>
        <v>99.990725663027305</v>
      </c>
      <c r="V195" s="13">
        <f t="shared" si="21"/>
        <v>99.995000000000005</v>
      </c>
      <c r="W195" s="84">
        <v>2.2857142857142857E-2</v>
      </c>
    </row>
    <row r="196" spans="1:23" x14ac:dyDescent="0.25">
      <c r="A196" s="10">
        <f>IF(B196="","",COUNTA($B$33:B196)-COUNTBLANK($B$33:B196))</f>
        <v>164</v>
      </c>
      <c r="B196" s="1">
        <v>100.019683948273</v>
      </c>
      <c r="C196" s="10">
        <f>IF(B196="","",AVERAGE($B$33:B196))</f>
        <v>100.00220295816945</v>
      </c>
      <c r="D196" s="10">
        <f>IF(B196="","",_xlfn.STDEV.S($B$33:B196))</f>
        <v>6.7916936493129625E-3</v>
      </c>
      <c r="E196" s="82">
        <f t="shared" si="22"/>
        <v>6.7915440344388248E-5</v>
      </c>
      <c r="F196" s="80">
        <f t="shared" si="18"/>
        <v>2.4539779806398796</v>
      </c>
      <c r="G196" s="80">
        <f t="shared" si="19"/>
        <v>2.3458577638379379</v>
      </c>
      <c r="H196" s="81">
        <f t="shared" si="23"/>
        <v>2.2203729198092241</v>
      </c>
      <c r="I196" s="83">
        <f t="shared" si="16"/>
        <v>2.6410458424017757E-5</v>
      </c>
      <c r="J196" s="10">
        <f t="shared" si="20"/>
        <v>100.019683948273</v>
      </c>
      <c r="V196" s="13">
        <f t="shared" si="21"/>
        <v>99.996250000000003</v>
      </c>
      <c r="W196" s="84">
        <v>2.8571428571428571E-2</v>
      </c>
    </row>
    <row r="197" spans="1:23" x14ac:dyDescent="0.25">
      <c r="A197" s="10">
        <f>IF(B197="","",COUNTA($B$33:B197)-COUNTBLANK($B$33:B197))</f>
        <v>165</v>
      </c>
      <c r="B197" s="1">
        <v>99.999729000967392</v>
      </c>
      <c r="C197" s="10">
        <f>IF(B197="","",AVERAGE($B$33:B197))</f>
        <v>100.00218796448942</v>
      </c>
      <c r="D197" s="10">
        <f>IF(B197="","",_xlfn.STDEV.S($B$33:B197))</f>
        <v>6.7736942304682281E-3</v>
      </c>
      <c r="E197" s="82">
        <f t="shared" si="22"/>
        <v>6.7735460276864678E-5</v>
      </c>
      <c r="F197" s="80">
        <f t="shared" si="18"/>
        <v>2.460498820820503</v>
      </c>
      <c r="G197" s="80">
        <f t="shared" si="19"/>
        <v>2.3528291398960626</v>
      </c>
      <c r="H197" s="81">
        <f t="shared" si="23"/>
        <v>2.2280369394151545</v>
      </c>
      <c r="I197" s="83">
        <f t="shared" si="16"/>
        <v>2.6260528185148172E-5</v>
      </c>
      <c r="J197" s="10">
        <f t="shared" si="20"/>
        <v>99.999729000967392</v>
      </c>
      <c r="V197" s="13">
        <f t="shared" si="21"/>
        <v>99.997500000000002</v>
      </c>
      <c r="W197" s="84">
        <v>5.1428571428571428E-2</v>
      </c>
    </row>
    <row r="198" spans="1:23" x14ac:dyDescent="0.25">
      <c r="A198" s="10">
        <f>IF(B198="","",COUNTA($B$33:B198)-COUNTBLANK($B$33:B198))</f>
        <v>166</v>
      </c>
      <c r="B198" s="1">
        <v>100.00684096221825</v>
      </c>
      <c r="C198" s="10">
        <f>IF(B198="","",AVERAGE($B$33:B198))</f>
        <v>100.00221599459623</v>
      </c>
      <c r="D198" s="10">
        <f>IF(B198="","",_xlfn.STDEV.S($B$33:B198))</f>
        <v>6.7627863463325137E-3</v>
      </c>
      <c r="E198" s="82">
        <f t="shared" si="22"/>
        <v>6.7626364866734068E-5</v>
      </c>
      <c r="F198" s="80">
        <f t="shared" si="18"/>
        <v>2.4644674270545486</v>
      </c>
      <c r="G198" s="80">
        <f t="shared" si="19"/>
        <v>2.355242497035924</v>
      </c>
      <c r="H198" s="81">
        <f t="shared" si="23"/>
        <v>2.2255124464055034</v>
      </c>
      <c r="I198" s="83">
        <f t="shared" si="16"/>
        <v>2.6139142844023693E-5</v>
      </c>
      <c r="J198" s="10">
        <f t="shared" si="20"/>
        <v>100.00684096221825</v>
      </c>
      <c r="V198" s="13">
        <f>V199-$W$31</f>
        <v>99.998750000000001</v>
      </c>
      <c r="W198" s="84">
        <v>5.7142857142857141E-2</v>
      </c>
    </row>
    <row r="199" spans="1:23" x14ac:dyDescent="0.25">
      <c r="A199" s="10">
        <f>IF(B199="","",COUNTA($B$33:B199)-COUNTBLANK($B$33:B199))</f>
        <v>167</v>
      </c>
      <c r="B199" s="1">
        <v>100.00535425148919</v>
      </c>
      <c r="C199" s="10">
        <f>IF(B199="","",AVERAGE($B$33:B199))</f>
        <v>100.00223478655367</v>
      </c>
      <c r="D199" s="10">
        <f>IF(B199="","",_xlfn.STDEV.S($B$33:B199))</f>
        <v>6.7467576973093569E-3</v>
      </c>
      <c r="E199" s="82">
        <f t="shared" si="22"/>
        <v>6.7466069250449675E-5</v>
      </c>
      <c r="F199" s="80">
        <f t="shared" si="18"/>
        <v>2.4703223999451578</v>
      </c>
      <c r="G199" s="80">
        <f t="shared" si="19"/>
        <v>2.359909534292528</v>
      </c>
      <c r="H199" s="81">
        <f t="shared" si="23"/>
        <v>2.2260791983207877</v>
      </c>
      <c r="I199" s="83">
        <f t="shared" si="16"/>
        <v>2.5998992273138338E-5</v>
      </c>
      <c r="J199" s="10">
        <f t="shared" si="20"/>
        <v>100.00535425148919</v>
      </c>
      <c r="V199" s="79">
        <f>$C$6</f>
        <v>100</v>
      </c>
      <c r="W199" s="84">
        <v>0.14857142857142858</v>
      </c>
    </row>
    <row r="200" spans="1:23" x14ac:dyDescent="0.25">
      <c r="A200" s="10">
        <f>IF(B200="","",COUNTA($B$33:B200)-COUNTBLANK($B$33:B200))</f>
        <v>168</v>
      </c>
      <c r="B200" s="1">
        <v>99.999522232517336</v>
      </c>
      <c r="C200" s="10">
        <f>IF(B200="","",AVERAGE($B$33:B200))</f>
        <v>100.0022186403987</v>
      </c>
      <c r="D200" s="10">
        <f>IF(B200="","",_xlfn.STDEV.S($B$33:B200))</f>
        <v>6.7297822730090339E-3</v>
      </c>
      <c r="E200" s="82">
        <f t="shared" si="22"/>
        <v>6.729632966653352E-5</v>
      </c>
      <c r="F200" s="80">
        <f t="shared" si="18"/>
        <v>2.4765536224716058</v>
      </c>
      <c r="G200" s="80">
        <f t="shared" si="19"/>
        <v>2.3666619841445997</v>
      </c>
      <c r="H200" s="81">
        <f t="shared" si="23"/>
        <v>2.2337746022189733</v>
      </c>
      <c r="I200" s="83">
        <f t="shared" si="16"/>
        <v>2.585628227802081E-5</v>
      </c>
      <c r="J200" s="10">
        <f t="shared" si="20"/>
        <v>99.999522232517336</v>
      </c>
      <c r="V200" s="13">
        <f>V199+$W$31</f>
        <v>100.00125</v>
      </c>
      <c r="W200" s="84">
        <v>0.04</v>
      </c>
    </row>
    <row r="201" spans="1:23" x14ac:dyDescent="0.25">
      <c r="A201" s="10">
        <f>IF(B201="","",COUNTA($B$33:B201)-COUNTBLANK($B$33:B201))</f>
        <v>169</v>
      </c>
      <c r="B201" s="1">
        <v>99.998646047041831</v>
      </c>
      <c r="C201" s="10">
        <f>IF(B201="","",AVERAGE($B$33:B201))</f>
        <v>100.00219750079303</v>
      </c>
      <c r="D201" s="10">
        <f>IF(B201="","",_xlfn.STDEV.S($B$33:B201))</f>
        <v>6.7153487999819777E-3</v>
      </c>
      <c r="E201" s="82">
        <f t="shared" si="22"/>
        <v>6.7152012333816203E-5</v>
      </c>
      <c r="F201" s="80">
        <f t="shared" si="18"/>
        <v>2.481876543286992</v>
      </c>
      <c r="G201" s="80">
        <f t="shared" si="19"/>
        <v>2.3727980298454305</v>
      </c>
      <c r="H201" s="81">
        <f t="shared" si="23"/>
        <v>2.241815944856822</v>
      </c>
      <c r="I201" s="83">
        <f t="shared" si="16"/>
        <v>2.5724386263111899E-5</v>
      </c>
      <c r="J201" s="10">
        <f t="shared" si="20"/>
        <v>99.998646047041831</v>
      </c>
      <c r="V201" s="13">
        <f t="shared" ref="V201:V247" si="24">V200+$W$31</f>
        <v>100.0025</v>
      </c>
      <c r="W201" s="84">
        <v>8.5714285714285715E-2</v>
      </c>
    </row>
    <row r="202" spans="1:23" x14ac:dyDescent="0.25">
      <c r="A202" s="10">
        <f>IF(B202="","",COUNTA($B$33:B202)-COUNTBLANK($B$33:B202))</f>
        <v>170</v>
      </c>
      <c r="B202" s="1">
        <v>99.999689906539999</v>
      </c>
      <c r="C202" s="10">
        <f>IF(B202="","",AVERAGE($B$33:B202))</f>
        <v>100.0021827502386</v>
      </c>
      <c r="D202" s="10">
        <f>IF(B202="","",_xlfn.STDEV.S($B$33:B202))</f>
        <v>6.698213060937981E-3</v>
      </c>
      <c r="E202" s="82">
        <f t="shared" si="22"/>
        <v>6.6980668588676378E-5</v>
      </c>
      <c r="F202" s="80">
        <f t="shared" si="18"/>
        <v>2.4882258171005107</v>
      </c>
      <c r="G202" s="80">
        <f t="shared" si="19"/>
        <v>2.3796023071810115</v>
      </c>
      <c r="H202" s="81">
        <f t="shared" si="23"/>
        <v>2.2493624180751799</v>
      </c>
      <c r="I202" s="83">
        <f t="shared" si="16"/>
        <v>2.558317021292841E-5</v>
      </c>
      <c r="J202" s="10">
        <f t="shared" si="20"/>
        <v>99.999689906539999</v>
      </c>
      <c r="V202" s="13">
        <f t="shared" si="24"/>
        <v>100.00375</v>
      </c>
      <c r="W202" s="84">
        <v>6.8571428571428575E-2</v>
      </c>
    </row>
    <row r="203" spans="1:23" x14ac:dyDescent="0.25">
      <c r="A203" s="10">
        <f>IF(B203="","",COUNTA($B$33:B203)-COUNTBLANK($B$33:B203))</f>
        <v>171</v>
      </c>
      <c r="B203" s="1">
        <v>99.992666526797393</v>
      </c>
      <c r="C203" s="10">
        <f>IF(B203="","",AVERAGE($B$33:B203))</f>
        <v>100.00212709980912</v>
      </c>
      <c r="D203" s="10">
        <f>IF(B203="","",_xlfn.STDEV.S($B$33:B203))</f>
        <v>6.718014747065364E-3</v>
      </c>
      <c r="E203" s="82">
        <f t="shared" si="22"/>
        <v>6.7178718512260404E-5</v>
      </c>
      <c r="F203" s="80">
        <f t="shared" si="18"/>
        <v>2.4808916464415671</v>
      </c>
      <c r="G203" s="80">
        <f t="shared" si="19"/>
        <v>2.3753495634899235</v>
      </c>
      <c r="H203" s="81">
        <f t="shared" si="23"/>
        <v>2.254839107104162</v>
      </c>
      <c r="I203" s="83">
        <f t="shared" si="16"/>
        <v>2.5583679313087846E-5</v>
      </c>
      <c r="J203" s="10">
        <f t="shared" si="20"/>
        <v>99.992666526797393</v>
      </c>
      <c r="V203" s="13">
        <f t="shared" si="24"/>
        <v>100.005</v>
      </c>
      <c r="W203" s="84">
        <v>0.08</v>
      </c>
    </row>
    <row r="204" spans="1:23" x14ac:dyDescent="0.25">
      <c r="A204" s="10">
        <f>IF(B204="","",COUNTA($B$33:B204)-COUNTBLANK($B$33:B204))</f>
        <v>172</v>
      </c>
      <c r="B204" s="1">
        <v>100.00759533534131</v>
      </c>
      <c r="C204" s="10">
        <f>IF(B204="","",AVERAGE($B$33:B204))</f>
        <v>100.00215889187616</v>
      </c>
      <c r="D204" s="10">
        <f>IF(B204="","",_xlfn.STDEV.S($B$33:B204))</f>
        <v>6.7113069109377144E-3</v>
      </c>
      <c r="E204" s="82">
        <f t="shared" si="22"/>
        <v>6.7111620242059781E-5</v>
      </c>
      <c r="F204" s="80">
        <f t="shared" si="18"/>
        <v>2.4833712550834641</v>
      </c>
      <c r="G204" s="80">
        <f t="shared" si="19"/>
        <v>2.3761446545214957</v>
      </c>
      <c r="H204" s="81">
        <f t="shared" si="23"/>
        <v>2.250494791746616</v>
      </c>
      <c r="I204" s="83">
        <f t="shared" si="16"/>
        <v>2.5483721087502236E-5</v>
      </c>
      <c r="J204" s="10">
        <f t="shared" si="20"/>
        <v>100.00759533534131</v>
      </c>
      <c r="V204" s="13">
        <f t="shared" si="24"/>
        <v>100.00624999999999</v>
      </c>
      <c r="W204" s="84">
        <v>0.08</v>
      </c>
    </row>
    <row r="205" spans="1:23" x14ac:dyDescent="0.25">
      <c r="A205" s="10">
        <f>IF(B205="","",COUNTA($B$33:B205)-COUNTBLANK($B$33:B205))</f>
        <v>173</v>
      </c>
      <c r="B205" s="1">
        <v>100.01679682358807</v>
      </c>
      <c r="C205" s="10">
        <f>IF(B205="","",AVERAGE($B$33:B205))</f>
        <v>100.00224350419819</v>
      </c>
      <c r="D205" s="10">
        <f>IF(B205="","",_xlfn.STDEV.S($B$33:B205))</f>
        <v>6.7836804053618468E-3</v>
      </c>
      <c r="E205" s="82">
        <f t="shared" si="22"/>
        <v>6.7835282166215215E-5</v>
      </c>
      <c r="F205" s="80">
        <f t="shared" si="18"/>
        <v>2.4568767498970505</v>
      </c>
      <c r="G205" s="80">
        <f t="shared" si="19"/>
        <v>2.346636483840419</v>
      </c>
      <c r="H205" s="81">
        <f t="shared" si="23"/>
        <v>2.2146469766212649</v>
      </c>
      <c r="I205" s="83">
        <f t="shared" si="16"/>
        <v>2.5683956578023255E-5</v>
      </c>
      <c r="J205" s="10">
        <f t="shared" si="20"/>
        <v>100.01679682358807</v>
      </c>
      <c r="V205" s="13">
        <f t="shared" si="24"/>
        <v>100.00749999999999</v>
      </c>
      <c r="W205" s="84">
        <v>0.04</v>
      </c>
    </row>
    <row r="206" spans="1:23" x14ac:dyDescent="0.25">
      <c r="A206" s="10">
        <f>IF(B206="","",COUNTA($B$33:B206)-COUNTBLANK($B$33:B206))</f>
        <v>174</v>
      </c>
      <c r="B206" s="1">
        <v>100.0061623650969</v>
      </c>
      <c r="C206" s="10">
        <f>IF(B206="","",AVERAGE($B$33:B206))</f>
        <v>100.00226602638728</v>
      </c>
      <c r="D206" s="10">
        <f>IF(B206="","",_xlfn.STDEV.S($B$33:B206))</f>
        <v>6.7705671342512931E-3</v>
      </c>
      <c r="E206" s="82">
        <f t="shared" si="22"/>
        <v>6.7704137148899863E-5</v>
      </c>
      <c r="F206" s="80">
        <f t="shared" si="18"/>
        <v>2.4616352420983358</v>
      </c>
      <c r="G206" s="80">
        <f t="shared" si="19"/>
        <v>2.3500726338095048</v>
      </c>
      <c r="H206" s="81">
        <f t="shared" si="23"/>
        <v>2.2136690251456987</v>
      </c>
      <c r="I206" s="83">
        <f t="shared" si="16"/>
        <v>2.5560534209410766E-5</v>
      </c>
      <c r="J206" s="10">
        <f t="shared" si="20"/>
        <v>100.0061623650969</v>
      </c>
      <c r="V206" s="13">
        <f t="shared" si="24"/>
        <v>100.00874999999999</v>
      </c>
      <c r="W206" s="84">
        <v>4.5714285714285714E-2</v>
      </c>
    </row>
    <row r="207" spans="1:23" x14ac:dyDescent="0.25">
      <c r="A207" s="10">
        <f>IF(B207="","",COUNTA($B$33:B207)-COUNTBLANK($B$33:B207))</f>
        <v>175</v>
      </c>
      <c r="B207" s="1">
        <v>100.01621873446803</v>
      </c>
      <c r="C207" s="10">
        <f>IF(B207="","",AVERAGE($B$33:B207))</f>
        <v>100.00234575614773</v>
      </c>
      <c r="D207" s="10">
        <f>IF(B207="","",_xlfn.STDEV.S($B$33:B207))</f>
        <v>6.832976934483868E-3</v>
      </c>
      <c r="E207" s="82">
        <f t="shared" si="22"/>
        <v>6.8328166532671605E-5</v>
      </c>
      <c r="F207" s="80">
        <f t="shared" si="18"/>
        <v>2.4391516064622345</v>
      </c>
      <c r="G207" s="80">
        <f t="shared" si="19"/>
        <v>2.3247185089399998</v>
      </c>
      <c r="H207" s="81">
        <f t="shared" si="23"/>
        <v>2.1819940030922487</v>
      </c>
      <c r="I207" s="83">
        <f t="shared" si="16"/>
        <v>2.572231697723712E-5</v>
      </c>
      <c r="J207" s="10">
        <f t="shared" si="20"/>
        <v>100.01621873446803</v>
      </c>
      <c r="V207" s="13">
        <f t="shared" si="24"/>
        <v>100.00999999999999</v>
      </c>
      <c r="W207" s="84">
        <v>1.7142857142857144E-2</v>
      </c>
    </row>
    <row r="208" spans="1:23" x14ac:dyDescent="0.25">
      <c r="A208" s="10" t="str">
        <f>IF(B208="","",COUNTA($B$33:B208)-COUNTBLANK($B$33:B208))</f>
        <v/>
      </c>
      <c r="B208" s="1"/>
      <c r="C208" s="10" t="str">
        <f>IF(B208="","",AVERAGE($B$33:B208))</f>
        <v/>
      </c>
      <c r="D208" s="10" t="str">
        <f>IF(B208="","",_xlfn.STDEV.S($B$33:B208))</f>
        <v/>
      </c>
      <c r="E208" s="82" t="str">
        <f t="shared" si="22"/>
        <v/>
      </c>
      <c r="F208" s="80" t="str">
        <f t="shared" si="18"/>
        <v/>
      </c>
      <c r="G208" s="80" t="str">
        <f t="shared" si="19"/>
        <v/>
      </c>
      <c r="H208" s="81" t="str">
        <f t="shared" si="23"/>
        <v/>
      </c>
      <c r="I208" s="83" t="str">
        <f t="shared" ref="I208:I271" si="25">IF(D208="","",_xlfn.CONFIDENCE.NORM(1-$C$11,E208,A208))</f>
        <v/>
      </c>
      <c r="J208" s="10" t="str">
        <f t="shared" si="20"/>
        <v/>
      </c>
      <c r="V208" s="13">
        <f t="shared" si="24"/>
        <v>100.01124999999999</v>
      </c>
      <c r="W208" s="84">
        <v>0.04</v>
      </c>
    </row>
    <row r="209" spans="1:23" x14ac:dyDescent="0.25">
      <c r="A209" s="10" t="str">
        <f>IF(B209="","",COUNTA($B$33:B209)-COUNTBLANK($B$33:B209))</f>
        <v/>
      </c>
      <c r="B209" s="1"/>
      <c r="C209" s="10" t="str">
        <f>IF(B209="","",AVERAGE($B$33:B209))</f>
        <v/>
      </c>
      <c r="D209" s="10" t="str">
        <f>IF(B209="","",_xlfn.STDEV.S($B$33:B209))</f>
        <v/>
      </c>
      <c r="E209" s="82" t="str">
        <f t="shared" si="22"/>
        <v/>
      </c>
      <c r="F209" s="80" t="str">
        <f t="shared" si="18"/>
        <v/>
      </c>
      <c r="G209" s="80" t="str">
        <f t="shared" si="19"/>
        <v/>
      </c>
      <c r="H209" s="81" t="str">
        <f t="shared" si="23"/>
        <v/>
      </c>
      <c r="I209" s="83" t="str">
        <f t="shared" si="25"/>
        <v/>
      </c>
      <c r="J209" s="10" t="str">
        <f t="shared" si="20"/>
        <v/>
      </c>
      <c r="V209" s="13">
        <f t="shared" si="24"/>
        <v>100.01249999999999</v>
      </c>
      <c r="W209" s="84">
        <v>2.2857142857142857E-2</v>
      </c>
    </row>
    <row r="210" spans="1:23" x14ac:dyDescent="0.25">
      <c r="A210" s="10" t="str">
        <f>IF(B210="","",COUNTA($B$33:B210)-COUNTBLANK($B$33:B210))</f>
        <v/>
      </c>
      <c r="B210" s="1"/>
      <c r="C210" s="10" t="str">
        <f>IF(B210="","",AVERAGE($B$33:B210))</f>
        <v/>
      </c>
      <c r="D210" s="10" t="str">
        <f>IF(B210="","",_xlfn.STDEV.S($B$33:B210))</f>
        <v/>
      </c>
      <c r="E210" s="82" t="str">
        <f t="shared" si="22"/>
        <v/>
      </c>
      <c r="F210" s="80" t="str">
        <f t="shared" si="18"/>
        <v/>
      </c>
      <c r="G210" s="80" t="str">
        <f t="shared" si="19"/>
        <v/>
      </c>
      <c r="H210" s="81" t="str">
        <f t="shared" si="23"/>
        <v/>
      </c>
      <c r="I210" s="83" t="str">
        <f t="shared" si="25"/>
        <v/>
      </c>
      <c r="J210" s="10" t="str">
        <f t="shared" si="20"/>
        <v/>
      </c>
      <c r="V210" s="13">
        <f t="shared" si="24"/>
        <v>100.01374999999999</v>
      </c>
      <c r="W210" s="84">
        <v>1.7142857142857144E-2</v>
      </c>
    </row>
    <row r="211" spans="1:23" x14ac:dyDescent="0.25">
      <c r="A211" s="10" t="str">
        <f>IF(B211="","",COUNTA($B$33:B211)-COUNTBLANK($B$33:B211))</f>
        <v/>
      </c>
      <c r="B211" s="1"/>
      <c r="C211" s="10" t="str">
        <f>IF(B211="","",AVERAGE($B$33:B211))</f>
        <v/>
      </c>
      <c r="D211" s="10" t="str">
        <f>IF(B211="","",_xlfn.STDEV.S($B$33:B211))</f>
        <v/>
      </c>
      <c r="E211" s="82" t="str">
        <f t="shared" si="22"/>
        <v/>
      </c>
      <c r="F211" s="80" t="str">
        <f t="shared" si="18"/>
        <v/>
      </c>
      <c r="G211" s="80" t="str">
        <f t="shared" si="19"/>
        <v/>
      </c>
      <c r="H211" s="81" t="str">
        <f t="shared" si="23"/>
        <v/>
      </c>
      <c r="I211" s="83" t="str">
        <f t="shared" si="25"/>
        <v/>
      </c>
      <c r="J211" s="10" t="str">
        <f t="shared" si="20"/>
        <v/>
      </c>
      <c r="V211" s="13">
        <f t="shared" si="24"/>
        <v>100.01499999999999</v>
      </c>
      <c r="W211" s="84">
        <v>1.7142857142857144E-2</v>
      </c>
    </row>
    <row r="212" spans="1:23" x14ac:dyDescent="0.25">
      <c r="A212" s="10" t="str">
        <f>IF(B212="","",COUNTA($B$33:B212)-COUNTBLANK($B$33:B212))</f>
        <v/>
      </c>
      <c r="B212" s="1"/>
      <c r="C212" s="10" t="str">
        <f>IF(B212="","",AVERAGE($B$33:B212))</f>
        <v/>
      </c>
      <c r="D212" s="10" t="str">
        <f>IF(B212="","",_xlfn.STDEV.S($B$33:B212))</f>
        <v/>
      </c>
      <c r="E212" s="82" t="str">
        <f t="shared" si="22"/>
        <v/>
      </c>
      <c r="F212" s="80" t="str">
        <f t="shared" si="18"/>
        <v/>
      </c>
      <c r="G212" s="80" t="str">
        <f t="shared" si="19"/>
        <v/>
      </c>
      <c r="H212" s="81" t="str">
        <f t="shared" si="23"/>
        <v/>
      </c>
      <c r="I212" s="83" t="str">
        <f t="shared" si="25"/>
        <v/>
      </c>
      <c r="J212" s="10" t="str">
        <f t="shared" si="20"/>
        <v/>
      </c>
      <c r="V212" s="13">
        <f t="shared" si="24"/>
        <v>100.01624999999999</v>
      </c>
      <c r="W212" s="84">
        <v>2.2857142857142857E-2</v>
      </c>
    </row>
    <row r="213" spans="1:23" x14ac:dyDescent="0.25">
      <c r="A213" s="10" t="str">
        <f>IF(B213="","",COUNTA($B$33:B213)-COUNTBLANK($B$33:B213))</f>
        <v/>
      </c>
      <c r="B213" s="1"/>
      <c r="C213" s="10" t="str">
        <f>IF(B213="","",AVERAGE($B$33:B213))</f>
        <v/>
      </c>
      <c r="D213" s="10" t="str">
        <f>IF(B213="","",_xlfn.STDEV.S($B$33:B213))</f>
        <v/>
      </c>
      <c r="E213" s="82" t="str">
        <f t="shared" si="22"/>
        <v/>
      </c>
      <c r="F213" s="80" t="str">
        <f t="shared" si="18"/>
        <v/>
      </c>
      <c r="G213" s="80" t="str">
        <f t="shared" si="19"/>
        <v/>
      </c>
      <c r="H213" s="81" t="str">
        <f t="shared" si="23"/>
        <v/>
      </c>
      <c r="I213" s="83" t="str">
        <f t="shared" si="25"/>
        <v/>
      </c>
      <c r="J213" s="10" t="str">
        <f t="shared" si="20"/>
        <v/>
      </c>
      <c r="V213" s="13">
        <f t="shared" si="24"/>
        <v>100.01749999999998</v>
      </c>
      <c r="W213" s="84">
        <v>5.7142857142857143E-3</v>
      </c>
    </row>
    <row r="214" spans="1:23" x14ac:dyDescent="0.25">
      <c r="A214" s="10" t="str">
        <f>IF(B214="","",COUNTA($B$33:B214)-COUNTBLANK($B$33:B214))</f>
        <v/>
      </c>
      <c r="B214" s="1"/>
      <c r="C214" s="10" t="str">
        <f>IF(B214="","",AVERAGE($B$33:B214))</f>
        <v/>
      </c>
      <c r="D214" s="10" t="str">
        <f>IF(B214="","",_xlfn.STDEV.S($B$33:B214))</f>
        <v/>
      </c>
      <c r="E214" s="82" t="str">
        <f t="shared" si="22"/>
        <v/>
      </c>
      <c r="F214" s="80" t="str">
        <f t="shared" si="18"/>
        <v/>
      </c>
      <c r="G214" s="80" t="str">
        <f t="shared" si="19"/>
        <v/>
      </c>
      <c r="H214" s="81" t="str">
        <f t="shared" si="23"/>
        <v/>
      </c>
      <c r="I214" s="83" t="str">
        <f t="shared" si="25"/>
        <v/>
      </c>
      <c r="J214" s="10" t="str">
        <f t="shared" si="20"/>
        <v/>
      </c>
      <c r="V214" s="13">
        <f t="shared" si="24"/>
        <v>100.01874999999998</v>
      </c>
      <c r="W214" s="84">
        <v>0</v>
      </c>
    </row>
    <row r="215" spans="1:23" x14ac:dyDescent="0.25">
      <c r="A215" s="10" t="str">
        <f>IF(B215="","",COUNTA($B$33:B215)-COUNTBLANK($B$33:B215))</f>
        <v/>
      </c>
      <c r="B215" s="1"/>
      <c r="C215" s="10" t="str">
        <f>IF(B215="","",AVERAGE($B$33:B215))</f>
        <v/>
      </c>
      <c r="D215" s="10" t="str">
        <f>IF(B215="","",_xlfn.STDEV.S($B$33:B215))</f>
        <v/>
      </c>
      <c r="E215" s="82" t="str">
        <f t="shared" si="22"/>
        <v/>
      </c>
      <c r="F215" s="80" t="str">
        <f t="shared" si="18"/>
        <v/>
      </c>
      <c r="G215" s="80" t="str">
        <f t="shared" si="19"/>
        <v/>
      </c>
      <c r="H215" s="81" t="str">
        <f t="shared" si="23"/>
        <v/>
      </c>
      <c r="I215" s="83" t="str">
        <f t="shared" si="25"/>
        <v/>
      </c>
      <c r="J215" s="10" t="str">
        <f t="shared" si="20"/>
        <v/>
      </c>
      <c r="V215" s="13">
        <f t="shared" si="24"/>
        <v>100.01999999999998</v>
      </c>
      <c r="W215" s="84">
        <v>5.7142857142857143E-3</v>
      </c>
    </row>
    <row r="216" spans="1:23" x14ac:dyDescent="0.25">
      <c r="A216" s="10" t="str">
        <f>IF(B216="","",COUNTA($B$33:B216)-COUNTBLANK($B$33:B216))</f>
        <v/>
      </c>
      <c r="B216" s="1"/>
      <c r="C216" s="10" t="str">
        <f>IF(B216="","",AVERAGE($B$33:B216))</f>
        <v/>
      </c>
      <c r="D216" s="10" t="str">
        <f>IF(B216="","",_xlfn.STDEV.S($B$33:B216))</f>
        <v/>
      </c>
      <c r="E216" s="82" t="str">
        <f t="shared" si="22"/>
        <v/>
      </c>
      <c r="F216" s="80" t="str">
        <f t="shared" si="18"/>
        <v/>
      </c>
      <c r="G216" s="80" t="str">
        <f t="shared" si="19"/>
        <v/>
      </c>
      <c r="H216" s="81" t="str">
        <f t="shared" si="23"/>
        <v/>
      </c>
      <c r="I216" s="83" t="str">
        <f t="shared" si="25"/>
        <v/>
      </c>
      <c r="J216" s="10" t="str">
        <f t="shared" si="20"/>
        <v/>
      </c>
      <c r="V216" s="13">
        <f t="shared" si="24"/>
        <v>100.02124999999998</v>
      </c>
      <c r="W216" s="84">
        <v>0</v>
      </c>
    </row>
    <row r="217" spans="1:23" x14ac:dyDescent="0.25">
      <c r="A217" s="10" t="str">
        <f>IF(B217="","",COUNTA($B$33:B217)-COUNTBLANK($B$33:B217))</f>
        <v/>
      </c>
      <c r="B217" s="1"/>
      <c r="C217" s="10" t="str">
        <f>IF(B217="","",AVERAGE($B$33:B217))</f>
        <v/>
      </c>
      <c r="D217" s="10" t="str">
        <f>IF(B217="","",_xlfn.STDEV.S($B$33:B217))</f>
        <v/>
      </c>
      <c r="E217" s="82" t="str">
        <f t="shared" si="22"/>
        <v/>
      </c>
      <c r="F217" s="80" t="str">
        <f t="shared" si="18"/>
        <v/>
      </c>
      <c r="G217" s="80" t="str">
        <f t="shared" si="19"/>
        <v/>
      </c>
      <c r="H217" s="81" t="str">
        <f t="shared" si="23"/>
        <v/>
      </c>
      <c r="I217" s="83" t="str">
        <f t="shared" si="25"/>
        <v/>
      </c>
      <c r="J217" s="10" t="str">
        <f t="shared" si="20"/>
        <v/>
      </c>
      <c r="V217" s="13">
        <f t="shared" si="24"/>
        <v>100.02249999999998</v>
      </c>
      <c r="W217" s="84">
        <v>0</v>
      </c>
    </row>
    <row r="218" spans="1:23" x14ac:dyDescent="0.25">
      <c r="A218" s="10" t="str">
        <f>IF(B218="","",COUNTA($B$33:B218)-COUNTBLANK($B$33:B218))</f>
        <v/>
      </c>
      <c r="B218" s="1"/>
      <c r="C218" s="10" t="str">
        <f>IF(B218="","",AVERAGE($B$33:B218))</f>
        <v/>
      </c>
      <c r="D218" s="10" t="str">
        <f>IF(B218="","",_xlfn.STDEV.S($B$33:B218))</f>
        <v/>
      </c>
      <c r="E218" s="82" t="str">
        <f t="shared" si="22"/>
        <v/>
      </c>
      <c r="F218" s="80" t="str">
        <f t="shared" si="18"/>
        <v/>
      </c>
      <c r="G218" s="80" t="str">
        <f t="shared" si="19"/>
        <v/>
      </c>
      <c r="H218" s="81" t="str">
        <f t="shared" si="23"/>
        <v/>
      </c>
      <c r="I218" s="83" t="str">
        <f t="shared" si="25"/>
        <v/>
      </c>
      <c r="J218" s="10" t="str">
        <f t="shared" si="20"/>
        <v/>
      </c>
      <c r="V218" s="13">
        <f t="shared" si="24"/>
        <v>100.02374999999998</v>
      </c>
      <c r="W218" s="84">
        <v>0</v>
      </c>
    </row>
    <row r="219" spans="1:23" x14ac:dyDescent="0.25">
      <c r="A219" s="10" t="str">
        <f>IF(B219="","",COUNTA($B$33:B219)-COUNTBLANK($B$33:B219))</f>
        <v/>
      </c>
      <c r="B219" s="1"/>
      <c r="C219" s="10" t="str">
        <f>IF(B219="","",AVERAGE($B$33:B219))</f>
        <v/>
      </c>
      <c r="D219" s="10" t="str">
        <f>IF(B219="","",_xlfn.STDEV.S($B$33:B219))</f>
        <v/>
      </c>
      <c r="E219" s="82" t="str">
        <f t="shared" si="22"/>
        <v/>
      </c>
      <c r="F219" s="80" t="str">
        <f t="shared" si="18"/>
        <v/>
      </c>
      <c r="G219" s="80" t="str">
        <f t="shared" si="19"/>
        <v/>
      </c>
      <c r="H219" s="81" t="str">
        <f t="shared" si="23"/>
        <v/>
      </c>
      <c r="I219" s="83" t="str">
        <f t="shared" si="25"/>
        <v/>
      </c>
      <c r="J219" s="10" t="str">
        <f t="shared" si="20"/>
        <v/>
      </c>
      <c r="V219" s="13">
        <f t="shared" si="24"/>
        <v>100.02499999999998</v>
      </c>
      <c r="W219" s="84">
        <v>0</v>
      </c>
    </row>
    <row r="220" spans="1:23" x14ac:dyDescent="0.25">
      <c r="A220" s="10" t="str">
        <f>IF(B220="","",COUNTA($B$33:B220)-COUNTBLANK($B$33:B220))</f>
        <v/>
      </c>
      <c r="B220" s="1"/>
      <c r="C220" s="10" t="str">
        <f>IF(B220="","",AVERAGE($B$33:B220))</f>
        <v/>
      </c>
      <c r="D220" s="10" t="str">
        <f>IF(B220="","",_xlfn.STDEV.S($B$33:B220))</f>
        <v/>
      </c>
      <c r="E220" s="82" t="str">
        <f t="shared" si="22"/>
        <v/>
      </c>
      <c r="F220" s="80" t="str">
        <f t="shared" si="18"/>
        <v/>
      </c>
      <c r="G220" s="80" t="str">
        <f t="shared" si="19"/>
        <v/>
      </c>
      <c r="H220" s="81" t="str">
        <f t="shared" si="23"/>
        <v/>
      </c>
      <c r="I220" s="83" t="str">
        <f t="shared" si="25"/>
        <v/>
      </c>
      <c r="J220" s="10" t="str">
        <f t="shared" si="20"/>
        <v/>
      </c>
      <c r="V220" s="13">
        <f t="shared" si="24"/>
        <v>100.02624999999998</v>
      </c>
      <c r="W220" s="84">
        <v>5.7142857142857143E-3</v>
      </c>
    </row>
    <row r="221" spans="1:23" x14ac:dyDescent="0.25">
      <c r="A221" s="10" t="str">
        <f>IF(B221="","",COUNTA($B$33:B221)-COUNTBLANK($B$33:B221))</f>
        <v/>
      </c>
      <c r="B221" s="1"/>
      <c r="C221" s="10" t="str">
        <f>IF(B221="","",AVERAGE($B$33:B221))</f>
        <v/>
      </c>
      <c r="D221" s="10" t="str">
        <f>IF(B221="","",_xlfn.STDEV.S($B$33:B221))</f>
        <v/>
      </c>
      <c r="E221" s="82" t="str">
        <f t="shared" si="22"/>
        <v/>
      </c>
      <c r="F221" s="80" t="str">
        <f t="shared" si="18"/>
        <v/>
      </c>
      <c r="G221" s="80" t="str">
        <f t="shared" si="19"/>
        <v/>
      </c>
      <c r="H221" s="81" t="str">
        <f t="shared" si="23"/>
        <v/>
      </c>
      <c r="I221" s="83" t="str">
        <f t="shared" si="25"/>
        <v/>
      </c>
      <c r="J221" s="10" t="str">
        <f t="shared" si="20"/>
        <v/>
      </c>
      <c r="V221" s="13">
        <f t="shared" si="24"/>
        <v>100.02749999999997</v>
      </c>
      <c r="W221" s="84">
        <v>0</v>
      </c>
    </row>
    <row r="222" spans="1:23" x14ac:dyDescent="0.25">
      <c r="A222" s="10" t="str">
        <f>IF(B222="","",COUNTA($B$33:B222)-COUNTBLANK($B$33:B222))</f>
        <v/>
      </c>
      <c r="B222" s="1"/>
      <c r="C222" s="10" t="str">
        <f>IF(B222="","",AVERAGE($B$33:B222))</f>
        <v/>
      </c>
      <c r="D222" s="10" t="str">
        <f>IF(B222="","",_xlfn.STDEV.S($B$33:B222))</f>
        <v/>
      </c>
      <c r="E222" s="82" t="str">
        <f t="shared" si="22"/>
        <v/>
      </c>
      <c r="F222" s="80" t="str">
        <f t="shared" si="18"/>
        <v/>
      </c>
      <c r="G222" s="80" t="str">
        <f t="shared" si="19"/>
        <v/>
      </c>
      <c r="H222" s="81" t="str">
        <f t="shared" si="23"/>
        <v/>
      </c>
      <c r="I222" s="83" t="str">
        <f t="shared" si="25"/>
        <v/>
      </c>
      <c r="J222" s="10" t="str">
        <f t="shared" si="20"/>
        <v/>
      </c>
      <c r="V222" s="13">
        <f t="shared" si="24"/>
        <v>100.02874999999997</v>
      </c>
      <c r="W222" s="84">
        <v>0</v>
      </c>
    </row>
    <row r="223" spans="1:23" x14ac:dyDescent="0.25">
      <c r="A223" s="10" t="str">
        <f>IF(B223="","",COUNTA($B$33:B223)-COUNTBLANK($B$33:B223))</f>
        <v/>
      </c>
      <c r="B223" s="1"/>
      <c r="C223" s="10" t="str">
        <f>IF(B223="","",AVERAGE($B$33:B223))</f>
        <v/>
      </c>
      <c r="D223" s="10" t="str">
        <f>IF(B223="","",_xlfn.STDEV.S($B$33:B223))</f>
        <v/>
      </c>
      <c r="E223" s="82" t="str">
        <f t="shared" si="22"/>
        <v/>
      </c>
      <c r="F223" s="80" t="str">
        <f t="shared" si="18"/>
        <v/>
      </c>
      <c r="G223" s="80" t="str">
        <f t="shared" si="19"/>
        <v/>
      </c>
      <c r="H223" s="81" t="str">
        <f t="shared" si="23"/>
        <v/>
      </c>
      <c r="I223" s="83" t="str">
        <f t="shared" si="25"/>
        <v/>
      </c>
      <c r="J223" s="10" t="str">
        <f t="shared" si="20"/>
        <v/>
      </c>
      <c r="V223" s="13">
        <f t="shared" si="24"/>
        <v>100.02999999999997</v>
      </c>
      <c r="W223" s="84">
        <v>0</v>
      </c>
    </row>
    <row r="224" spans="1:23" x14ac:dyDescent="0.25">
      <c r="A224" s="10" t="str">
        <f>IF(B224="","",COUNTA($B$33:B224)-COUNTBLANK($B$33:B224))</f>
        <v/>
      </c>
      <c r="B224" s="1"/>
      <c r="C224" s="10" t="str">
        <f>IF(B224="","",AVERAGE($B$33:B224))</f>
        <v/>
      </c>
      <c r="D224" s="10" t="str">
        <f>IF(B224="","",_xlfn.STDEV.S($B$33:B224))</f>
        <v/>
      </c>
      <c r="E224" s="82" t="str">
        <f t="shared" si="22"/>
        <v/>
      </c>
      <c r="F224" s="80" t="str">
        <f t="shared" si="18"/>
        <v/>
      </c>
      <c r="G224" s="80" t="str">
        <f t="shared" si="19"/>
        <v/>
      </c>
      <c r="H224" s="81" t="str">
        <f t="shared" si="23"/>
        <v/>
      </c>
      <c r="I224" s="83" t="str">
        <f t="shared" si="25"/>
        <v/>
      </c>
      <c r="J224" s="10" t="str">
        <f t="shared" si="20"/>
        <v/>
      </c>
      <c r="V224" s="13">
        <f t="shared" si="24"/>
        <v>100.03124999999997</v>
      </c>
      <c r="W224" s="84">
        <v>0</v>
      </c>
    </row>
    <row r="225" spans="1:23" x14ac:dyDescent="0.25">
      <c r="A225" s="10" t="str">
        <f>IF(B225="","",COUNTA($B$33:B225)-COUNTBLANK($B$33:B225))</f>
        <v/>
      </c>
      <c r="B225" s="1"/>
      <c r="C225" s="10" t="str">
        <f>IF(B225="","",AVERAGE($B$33:B225))</f>
        <v/>
      </c>
      <c r="D225" s="10" t="str">
        <f>IF(B225="","",_xlfn.STDEV.S($B$33:B225))</f>
        <v/>
      </c>
      <c r="E225" s="82" t="str">
        <f t="shared" si="22"/>
        <v/>
      </c>
      <c r="F225" s="80" t="str">
        <f t="shared" si="18"/>
        <v/>
      </c>
      <c r="G225" s="80" t="str">
        <f t="shared" si="19"/>
        <v/>
      </c>
      <c r="H225" s="81" t="str">
        <f t="shared" si="23"/>
        <v/>
      </c>
      <c r="I225" s="83" t="str">
        <f t="shared" si="25"/>
        <v/>
      </c>
      <c r="J225" s="10" t="str">
        <f t="shared" si="20"/>
        <v/>
      </c>
      <c r="V225" s="13">
        <f t="shared" si="24"/>
        <v>100.03249999999997</v>
      </c>
      <c r="W225" s="84">
        <v>0</v>
      </c>
    </row>
    <row r="226" spans="1:23" x14ac:dyDescent="0.25">
      <c r="A226" s="10" t="str">
        <f>IF(B226="","",COUNTA($B$33:B226)-COUNTBLANK($B$33:B226))</f>
        <v/>
      </c>
      <c r="B226" s="1"/>
      <c r="C226" s="10" t="str">
        <f>IF(B226="","",AVERAGE($B$33:B226))</f>
        <v/>
      </c>
      <c r="D226" s="10" t="str">
        <f>IF(B226="","",_xlfn.STDEV.S($B$33:B226))</f>
        <v/>
      </c>
      <c r="E226" s="82" t="str">
        <f t="shared" si="22"/>
        <v/>
      </c>
      <c r="F226" s="80" t="str">
        <f t="shared" ref="F226:F289" si="26">IF(D226="","",($C$5-$C$4)/(6*D226))</f>
        <v/>
      </c>
      <c r="G226" s="80" t="str">
        <f t="shared" ref="G226:G289" si="27">IF(D226="","",MIN(($C$5-C226)/(3*D226),(C226-$C$4)/(3*D226)))</f>
        <v/>
      </c>
      <c r="H226" s="81" t="str">
        <f t="shared" si="23"/>
        <v/>
      </c>
      <c r="I226" s="83" t="str">
        <f t="shared" si="25"/>
        <v/>
      </c>
      <c r="J226" s="10" t="str">
        <f t="shared" ref="J226:J289" si="28">IF(B226="","",B226)</f>
        <v/>
      </c>
      <c r="V226" s="13">
        <f t="shared" si="24"/>
        <v>100.03374999999997</v>
      </c>
      <c r="W226" s="84">
        <v>0</v>
      </c>
    </row>
    <row r="227" spans="1:23" x14ac:dyDescent="0.25">
      <c r="A227" s="10" t="str">
        <f>IF(B227="","",COUNTA($B$33:B227)-COUNTBLANK($B$33:B227))</f>
        <v/>
      </c>
      <c r="B227" s="1"/>
      <c r="C227" s="10" t="str">
        <f>IF(B227="","",AVERAGE($B$33:B227))</f>
        <v/>
      </c>
      <c r="D227" s="10" t="str">
        <f>IF(B227="","",_xlfn.STDEV.S($B$33:B227))</f>
        <v/>
      </c>
      <c r="E227" s="82" t="str">
        <f t="shared" si="22"/>
        <v/>
      </c>
      <c r="F227" s="80" t="str">
        <f t="shared" si="26"/>
        <v/>
      </c>
      <c r="G227" s="80" t="str">
        <f t="shared" si="27"/>
        <v/>
      </c>
      <c r="H227" s="81" t="str">
        <f t="shared" si="23"/>
        <v/>
      </c>
      <c r="I227" s="83" t="str">
        <f t="shared" si="25"/>
        <v/>
      </c>
      <c r="J227" s="10" t="str">
        <f t="shared" si="28"/>
        <v/>
      </c>
      <c r="V227" s="13">
        <f t="shared" si="24"/>
        <v>100.03499999999997</v>
      </c>
      <c r="W227" s="84">
        <v>0</v>
      </c>
    </row>
    <row r="228" spans="1:23" x14ac:dyDescent="0.25">
      <c r="A228" s="10" t="str">
        <f>IF(B228="","",COUNTA($B$33:B228)-COUNTBLANK($B$33:B228))</f>
        <v/>
      </c>
      <c r="B228" s="1"/>
      <c r="C228" s="10" t="str">
        <f>IF(B228="","",AVERAGE($B$33:B228))</f>
        <v/>
      </c>
      <c r="D228" s="10" t="str">
        <f>IF(B228="","",_xlfn.STDEV.S($B$33:B228))</f>
        <v/>
      </c>
      <c r="E228" s="82" t="str">
        <f t="shared" si="22"/>
        <v/>
      </c>
      <c r="F228" s="80" t="str">
        <f t="shared" si="26"/>
        <v/>
      </c>
      <c r="G228" s="80" t="str">
        <f t="shared" si="27"/>
        <v/>
      </c>
      <c r="H228" s="81" t="str">
        <f t="shared" si="23"/>
        <v/>
      </c>
      <c r="I228" s="83" t="str">
        <f t="shared" si="25"/>
        <v/>
      </c>
      <c r="J228" s="10" t="str">
        <f t="shared" si="28"/>
        <v/>
      </c>
      <c r="V228" s="13">
        <f t="shared" si="24"/>
        <v>100.03624999999997</v>
      </c>
      <c r="W228" s="84">
        <v>0</v>
      </c>
    </row>
    <row r="229" spans="1:23" x14ac:dyDescent="0.25">
      <c r="A229" s="10" t="str">
        <f>IF(B229="","",COUNTA($B$33:B229)-COUNTBLANK($B$33:B229))</f>
        <v/>
      </c>
      <c r="B229" s="1"/>
      <c r="C229" s="10" t="str">
        <f>IF(B229="","",AVERAGE($B$33:B229))</f>
        <v/>
      </c>
      <c r="D229" s="10" t="str">
        <f>IF(B229="","",_xlfn.STDEV.S($B$33:B229))</f>
        <v/>
      </c>
      <c r="E229" s="82" t="str">
        <f t="shared" si="22"/>
        <v/>
      </c>
      <c r="F229" s="80" t="str">
        <f t="shared" si="26"/>
        <v/>
      </c>
      <c r="G229" s="80" t="str">
        <f t="shared" si="27"/>
        <v/>
      </c>
      <c r="H229" s="81" t="str">
        <f t="shared" si="23"/>
        <v/>
      </c>
      <c r="I229" s="83" t="str">
        <f t="shared" si="25"/>
        <v/>
      </c>
      <c r="J229" s="10" t="str">
        <f t="shared" si="28"/>
        <v/>
      </c>
      <c r="V229" s="13">
        <f t="shared" si="24"/>
        <v>100.03749999999997</v>
      </c>
      <c r="W229" s="84">
        <v>0</v>
      </c>
    </row>
    <row r="230" spans="1:23" x14ac:dyDescent="0.25">
      <c r="A230" s="10" t="str">
        <f>IF(B230="","",COUNTA($B$33:B230)-COUNTBLANK($B$33:B230))</f>
        <v/>
      </c>
      <c r="B230" s="1"/>
      <c r="C230" s="10" t="str">
        <f>IF(B230="","",AVERAGE($B$33:B230))</f>
        <v/>
      </c>
      <c r="D230" s="10" t="str">
        <f>IF(B230="","",_xlfn.STDEV.S($B$33:B230))</f>
        <v/>
      </c>
      <c r="E230" s="82" t="str">
        <f t="shared" ref="E230:E293" si="29">IF(D230="","",D230/C230)</f>
        <v/>
      </c>
      <c r="F230" s="80" t="str">
        <f t="shared" si="26"/>
        <v/>
      </c>
      <c r="G230" s="80" t="str">
        <f t="shared" si="27"/>
        <v/>
      </c>
      <c r="H230" s="81" t="str">
        <f t="shared" ref="H230:H293" si="30">IF(D230="","",F230/(1+9*(F230-G230)^2))</f>
        <v/>
      </c>
      <c r="I230" s="83" t="str">
        <f t="shared" si="25"/>
        <v/>
      </c>
      <c r="J230" s="10" t="str">
        <f t="shared" si="28"/>
        <v/>
      </c>
      <c r="V230" s="13">
        <f t="shared" si="24"/>
        <v>100.03874999999996</v>
      </c>
      <c r="W230" s="84">
        <v>0</v>
      </c>
    </row>
    <row r="231" spans="1:23" x14ac:dyDescent="0.25">
      <c r="A231" s="10" t="str">
        <f>IF(B231="","",COUNTA($B$33:B231)-COUNTBLANK($B$33:B231))</f>
        <v/>
      </c>
      <c r="B231" s="1"/>
      <c r="C231" s="10" t="str">
        <f>IF(B231="","",AVERAGE($B$33:B231))</f>
        <v/>
      </c>
      <c r="D231" s="10" t="str">
        <f>IF(B231="","",_xlfn.STDEV.S($B$33:B231))</f>
        <v/>
      </c>
      <c r="E231" s="82" t="str">
        <f t="shared" si="29"/>
        <v/>
      </c>
      <c r="F231" s="80" t="str">
        <f t="shared" si="26"/>
        <v/>
      </c>
      <c r="G231" s="80" t="str">
        <f t="shared" si="27"/>
        <v/>
      </c>
      <c r="H231" s="81" t="str">
        <f t="shared" si="30"/>
        <v/>
      </c>
      <c r="I231" s="83" t="str">
        <f t="shared" si="25"/>
        <v/>
      </c>
      <c r="J231" s="10" t="str">
        <f t="shared" si="28"/>
        <v/>
      </c>
      <c r="V231" s="13">
        <f t="shared" si="24"/>
        <v>100.03999999999996</v>
      </c>
      <c r="W231" s="84">
        <v>0</v>
      </c>
    </row>
    <row r="232" spans="1:23" x14ac:dyDescent="0.25">
      <c r="A232" s="10" t="str">
        <f>IF(B232="","",COUNTA($B$33:B232)-COUNTBLANK($B$33:B232))</f>
        <v/>
      </c>
      <c r="B232" s="1"/>
      <c r="C232" s="10" t="str">
        <f>IF(B232="","",AVERAGE($B$33:B232))</f>
        <v/>
      </c>
      <c r="D232" s="10" t="str">
        <f>IF(B232="","",_xlfn.STDEV.S($B$33:B232))</f>
        <v/>
      </c>
      <c r="E232" s="82" t="str">
        <f t="shared" si="29"/>
        <v/>
      </c>
      <c r="F232" s="80" t="str">
        <f t="shared" si="26"/>
        <v/>
      </c>
      <c r="G232" s="80" t="str">
        <f t="shared" si="27"/>
        <v/>
      </c>
      <c r="H232" s="81" t="str">
        <f t="shared" si="30"/>
        <v/>
      </c>
      <c r="I232" s="83" t="str">
        <f t="shared" si="25"/>
        <v/>
      </c>
      <c r="J232" s="10" t="str">
        <f t="shared" si="28"/>
        <v/>
      </c>
      <c r="V232" s="13">
        <f t="shared" si="24"/>
        <v>100.04124999999996</v>
      </c>
      <c r="W232" s="84">
        <v>0</v>
      </c>
    </row>
    <row r="233" spans="1:23" x14ac:dyDescent="0.25">
      <c r="A233" s="10" t="str">
        <f>IF(B233="","",COUNTA($B$33:B233)-COUNTBLANK($B$33:B233))</f>
        <v/>
      </c>
      <c r="B233" s="1"/>
      <c r="C233" s="10" t="str">
        <f>IF(B233="","",AVERAGE($B$33:B233))</f>
        <v/>
      </c>
      <c r="D233" s="10" t="str">
        <f>IF(B233="","",_xlfn.STDEV.S($B$33:B233))</f>
        <v/>
      </c>
      <c r="E233" s="82" t="str">
        <f t="shared" si="29"/>
        <v/>
      </c>
      <c r="F233" s="80" t="str">
        <f t="shared" si="26"/>
        <v/>
      </c>
      <c r="G233" s="80" t="str">
        <f t="shared" si="27"/>
        <v/>
      </c>
      <c r="H233" s="81" t="str">
        <f t="shared" si="30"/>
        <v/>
      </c>
      <c r="I233" s="83" t="str">
        <f t="shared" si="25"/>
        <v/>
      </c>
      <c r="J233" s="10" t="str">
        <f t="shared" si="28"/>
        <v/>
      </c>
      <c r="V233" s="13">
        <f t="shared" si="24"/>
        <v>100.04249999999996</v>
      </c>
      <c r="W233" s="84">
        <v>0</v>
      </c>
    </row>
    <row r="234" spans="1:23" x14ac:dyDescent="0.25">
      <c r="A234" s="10" t="str">
        <f>IF(B234="","",COUNTA($B$33:B234)-COUNTBLANK($B$33:B234))</f>
        <v/>
      </c>
      <c r="B234" s="1"/>
      <c r="C234" s="10" t="str">
        <f>IF(B234="","",AVERAGE($B$33:B234))</f>
        <v/>
      </c>
      <c r="D234" s="10" t="str">
        <f>IF(B234="","",_xlfn.STDEV.S($B$33:B234))</f>
        <v/>
      </c>
      <c r="E234" s="82" t="str">
        <f t="shared" si="29"/>
        <v/>
      </c>
      <c r="F234" s="80" t="str">
        <f t="shared" si="26"/>
        <v/>
      </c>
      <c r="G234" s="80" t="str">
        <f t="shared" si="27"/>
        <v/>
      </c>
      <c r="H234" s="81" t="str">
        <f t="shared" si="30"/>
        <v/>
      </c>
      <c r="I234" s="83" t="str">
        <f t="shared" si="25"/>
        <v/>
      </c>
      <c r="J234" s="10" t="str">
        <f t="shared" si="28"/>
        <v/>
      </c>
      <c r="V234" s="13">
        <f t="shared" si="24"/>
        <v>100.04374999999996</v>
      </c>
      <c r="W234" s="84">
        <v>0</v>
      </c>
    </row>
    <row r="235" spans="1:23" x14ac:dyDescent="0.25">
      <c r="A235" s="10" t="str">
        <f>IF(B235="","",COUNTA($B$33:B235)-COUNTBLANK($B$33:B235))</f>
        <v/>
      </c>
      <c r="B235" s="1"/>
      <c r="C235" s="10" t="str">
        <f>IF(B235="","",AVERAGE($B$33:B235))</f>
        <v/>
      </c>
      <c r="D235" s="10" t="str">
        <f>IF(B235="","",_xlfn.STDEV.S($B$33:B235))</f>
        <v/>
      </c>
      <c r="E235" s="82" t="str">
        <f t="shared" si="29"/>
        <v/>
      </c>
      <c r="F235" s="80" t="str">
        <f t="shared" si="26"/>
        <v/>
      </c>
      <c r="G235" s="80" t="str">
        <f t="shared" si="27"/>
        <v/>
      </c>
      <c r="H235" s="81" t="str">
        <f t="shared" si="30"/>
        <v/>
      </c>
      <c r="I235" s="83" t="str">
        <f t="shared" si="25"/>
        <v/>
      </c>
      <c r="J235" s="10" t="str">
        <f t="shared" si="28"/>
        <v/>
      </c>
      <c r="V235" s="13">
        <f t="shared" si="24"/>
        <v>100.04499999999996</v>
      </c>
      <c r="W235" s="84">
        <v>0</v>
      </c>
    </row>
    <row r="236" spans="1:23" x14ac:dyDescent="0.25">
      <c r="A236" s="10" t="str">
        <f>IF(B236="","",COUNTA($B$33:B236)-COUNTBLANK($B$33:B236))</f>
        <v/>
      </c>
      <c r="B236" s="1"/>
      <c r="C236" s="10" t="str">
        <f>IF(B236="","",AVERAGE($B$33:B236))</f>
        <v/>
      </c>
      <c r="D236" s="10" t="str">
        <f>IF(B236="","",_xlfn.STDEV.S($B$33:B236))</f>
        <v/>
      </c>
      <c r="E236" s="82" t="str">
        <f t="shared" si="29"/>
        <v/>
      </c>
      <c r="F236" s="80" t="str">
        <f t="shared" si="26"/>
        <v/>
      </c>
      <c r="G236" s="80" t="str">
        <f t="shared" si="27"/>
        <v/>
      </c>
      <c r="H236" s="81" t="str">
        <f t="shared" si="30"/>
        <v/>
      </c>
      <c r="I236" s="83" t="str">
        <f t="shared" si="25"/>
        <v/>
      </c>
      <c r="J236" s="10" t="str">
        <f t="shared" si="28"/>
        <v/>
      </c>
      <c r="V236" s="13">
        <f t="shared" si="24"/>
        <v>100.04624999999996</v>
      </c>
      <c r="W236" s="84">
        <v>0</v>
      </c>
    </row>
    <row r="237" spans="1:23" x14ac:dyDescent="0.25">
      <c r="A237" s="10" t="str">
        <f>IF(B237="","",COUNTA($B$33:B237)-COUNTBLANK($B$33:B237))</f>
        <v/>
      </c>
      <c r="B237" s="1"/>
      <c r="C237" s="10" t="str">
        <f>IF(B237="","",AVERAGE($B$33:B237))</f>
        <v/>
      </c>
      <c r="D237" s="10" t="str">
        <f>IF(B237="","",_xlfn.STDEV.S($B$33:B237))</f>
        <v/>
      </c>
      <c r="E237" s="82" t="str">
        <f t="shared" si="29"/>
        <v/>
      </c>
      <c r="F237" s="80" t="str">
        <f t="shared" si="26"/>
        <v/>
      </c>
      <c r="G237" s="80" t="str">
        <f t="shared" si="27"/>
        <v/>
      </c>
      <c r="H237" s="81" t="str">
        <f t="shared" si="30"/>
        <v/>
      </c>
      <c r="I237" s="83" t="str">
        <f t="shared" si="25"/>
        <v/>
      </c>
      <c r="J237" s="10" t="str">
        <f t="shared" si="28"/>
        <v/>
      </c>
      <c r="V237" s="13">
        <f t="shared" si="24"/>
        <v>100.04749999999996</v>
      </c>
      <c r="W237" s="84">
        <v>0</v>
      </c>
    </row>
    <row r="238" spans="1:23" x14ac:dyDescent="0.25">
      <c r="A238" s="10" t="str">
        <f>IF(B238="","",COUNTA($B$33:B238)-COUNTBLANK($B$33:B238))</f>
        <v/>
      </c>
      <c r="B238" s="1"/>
      <c r="C238" s="10" t="str">
        <f>IF(B238="","",AVERAGE($B$33:B238))</f>
        <v/>
      </c>
      <c r="D238" s="10" t="str">
        <f>IF(B238="","",_xlfn.STDEV.S($B$33:B238))</f>
        <v/>
      </c>
      <c r="E238" s="82" t="str">
        <f t="shared" si="29"/>
        <v/>
      </c>
      <c r="F238" s="80" t="str">
        <f t="shared" si="26"/>
        <v/>
      </c>
      <c r="G238" s="80" t="str">
        <f t="shared" si="27"/>
        <v/>
      </c>
      <c r="H238" s="81" t="str">
        <f t="shared" si="30"/>
        <v/>
      </c>
      <c r="I238" s="83" t="str">
        <f t="shared" si="25"/>
        <v/>
      </c>
      <c r="J238" s="10" t="str">
        <f t="shared" si="28"/>
        <v/>
      </c>
      <c r="V238" s="13">
        <f t="shared" si="24"/>
        <v>100.04874999999996</v>
      </c>
      <c r="W238" s="84">
        <v>0</v>
      </c>
    </row>
    <row r="239" spans="1:23" x14ac:dyDescent="0.25">
      <c r="A239" s="10" t="str">
        <f>IF(B239="","",COUNTA($B$33:B239)-COUNTBLANK($B$33:B239))</f>
        <v/>
      </c>
      <c r="B239" s="1"/>
      <c r="C239" s="10" t="str">
        <f>IF(B239="","",AVERAGE($B$33:B239))</f>
        <v/>
      </c>
      <c r="D239" s="10" t="str">
        <f>IF(B239="","",_xlfn.STDEV.S($B$33:B239))</f>
        <v/>
      </c>
      <c r="E239" s="82" t="str">
        <f t="shared" si="29"/>
        <v/>
      </c>
      <c r="F239" s="80" t="str">
        <f t="shared" si="26"/>
        <v/>
      </c>
      <c r="G239" s="80" t="str">
        <f t="shared" si="27"/>
        <v/>
      </c>
      <c r="H239" s="81" t="str">
        <f t="shared" si="30"/>
        <v/>
      </c>
      <c r="I239" s="83" t="str">
        <f t="shared" si="25"/>
        <v/>
      </c>
      <c r="J239" s="10" t="str">
        <f t="shared" si="28"/>
        <v/>
      </c>
      <c r="V239" s="13">
        <f t="shared" si="24"/>
        <v>100.04999999999995</v>
      </c>
      <c r="W239" s="84">
        <v>0</v>
      </c>
    </row>
    <row r="240" spans="1:23" x14ac:dyDescent="0.25">
      <c r="A240" s="10" t="str">
        <f>IF(B240="","",COUNTA($B$33:B240)-COUNTBLANK($B$33:B240))</f>
        <v/>
      </c>
      <c r="B240" s="1"/>
      <c r="C240" s="10" t="str">
        <f>IF(B240="","",AVERAGE($B$33:B240))</f>
        <v/>
      </c>
      <c r="D240" s="10" t="str">
        <f>IF(B240="","",_xlfn.STDEV.S($B$33:B240))</f>
        <v/>
      </c>
      <c r="E240" s="82" t="str">
        <f t="shared" si="29"/>
        <v/>
      </c>
      <c r="F240" s="80" t="str">
        <f t="shared" si="26"/>
        <v/>
      </c>
      <c r="G240" s="80" t="str">
        <f t="shared" si="27"/>
        <v/>
      </c>
      <c r="H240" s="81" t="str">
        <f t="shared" si="30"/>
        <v/>
      </c>
      <c r="I240" s="83" t="str">
        <f t="shared" si="25"/>
        <v/>
      </c>
      <c r="J240" s="10" t="str">
        <f t="shared" si="28"/>
        <v/>
      </c>
      <c r="V240" s="13">
        <f t="shared" si="24"/>
        <v>100.05124999999995</v>
      </c>
      <c r="W240" s="84">
        <v>0</v>
      </c>
    </row>
    <row r="241" spans="1:23" x14ac:dyDescent="0.25">
      <c r="A241" s="10" t="str">
        <f>IF(B241="","",COUNTA($B$33:B241)-COUNTBLANK($B$33:B241))</f>
        <v/>
      </c>
      <c r="B241" s="1"/>
      <c r="C241" s="10" t="str">
        <f>IF(B241="","",AVERAGE($B$33:B241))</f>
        <v/>
      </c>
      <c r="D241" s="10" t="str">
        <f>IF(B241="","",_xlfn.STDEV.S($B$33:B241))</f>
        <v/>
      </c>
      <c r="E241" s="82" t="str">
        <f t="shared" si="29"/>
        <v/>
      </c>
      <c r="F241" s="80" t="str">
        <f t="shared" si="26"/>
        <v/>
      </c>
      <c r="G241" s="80" t="str">
        <f t="shared" si="27"/>
        <v/>
      </c>
      <c r="H241" s="81" t="str">
        <f t="shared" si="30"/>
        <v/>
      </c>
      <c r="I241" s="83" t="str">
        <f t="shared" si="25"/>
        <v/>
      </c>
      <c r="J241" s="10" t="str">
        <f t="shared" si="28"/>
        <v/>
      </c>
      <c r="V241" s="13">
        <f t="shared" si="24"/>
        <v>100.05249999999995</v>
      </c>
      <c r="W241" s="84">
        <v>0</v>
      </c>
    </row>
    <row r="242" spans="1:23" x14ac:dyDescent="0.25">
      <c r="A242" s="10" t="str">
        <f>IF(B242="","",COUNTA($B$33:B242)-COUNTBLANK($B$33:B242))</f>
        <v/>
      </c>
      <c r="B242" s="1"/>
      <c r="C242" s="10" t="str">
        <f>IF(B242="","",AVERAGE($B$33:B242))</f>
        <v/>
      </c>
      <c r="D242" s="10" t="str">
        <f>IF(B242="","",_xlfn.STDEV.S($B$33:B242))</f>
        <v/>
      </c>
      <c r="E242" s="82" t="str">
        <f t="shared" si="29"/>
        <v/>
      </c>
      <c r="F242" s="80" t="str">
        <f t="shared" si="26"/>
        <v/>
      </c>
      <c r="G242" s="80" t="str">
        <f t="shared" si="27"/>
        <v/>
      </c>
      <c r="H242" s="81" t="str">
        <f t="shared" si="30"/>
        <v/>
      </c>
      <c r="I242" s="83" t="str">
        <f t="shared" si="25"/>
        <v/>
      </c>
      <c r="J242" s="10" t="str">
        <f t="shared" si="28"/>
        <v/>
      </c>
      <c r="V242" s="13">
        <f t="shared" si="24"/>
        <v>100.05374999999995</v>
      </c>
      <c r="W242" s="84">
        <v>0</v>
      </c>
    </row>
    <row r="243" spans="1:23" x14ac:dyDescent="0.25">
      <c r="A243" s="10" t="str">
        <f>IF(B243="","",COUNTA($B$33:B243)-COUNTBLANK($B$33:B243))</f>
        <v/>
      </c>
      <c r="B243" s="1"/>
      <c r="C243" s="10" t="str">
        <f>IF(B243="","",AVERAGE($B$33:B243))</f>
        <v/>
      </c>
      <c r="D243" s="10" t="str">
        <f>IF(B243="","",_xlfn.STDEV.S($B$33:B243))</f>
        <v/>
      </c>
      <c r="E243" s="82" t="str">
        <f t="shared" si="29"/>
        <v/>
      </c>
      <c r="F243" s="80" t="str">
        <f t="shared" si="26"/>
        <v/>
      </c>
      <c r="G243" s="80" t="str">
        <f t="shared" si="27"/>
        <v/>
      </c>
      <c r="H243" s="81" t="str">
        <f t="shared" si="30"/>
        <v/>
      </c>
      <c r="I243" s="83" t="str">
        <f t="shared" si="25"/>
        <v/>
      </c>
      <c r="J243" s="10" t="str">
        <f t="shared" si="28"/>
        <v/>
      </c>
      <c r="V243" s="13">
        <f t="shared" si="24"/>
        <v>100.05499999999995</v>
      </c>
      <c r="W243" s="84">
        <v>0</v>
      </c>
    </row>
    <row r="244" spans="1:23" x14ac:dyDescent="0.25">
      <c r="A244" s="10" t="str">
        <f>IF(B244="","",COUNTA($B$33:B244)-COUNTBLANK($B$33:B244))</f>
        <v/>
      </c>
      <c r="B244" s="1"/>
      <c r="C244" s="10" t="str">
        <f>IF(B244="","",AVERAGE($B$33:B244))</f>
        <v/>
      </c>
      <c r="D244" s="10" t="str">
        <f>IF(B244="","",_xlfn.STDEV.S($B$33:B244))</f>
        <v/>
      </c>
      <c r="E244" s="82" t="str">
        <f t="shared" si="29"/>
        <v/>
      </c>
      <c r="F244" s="80" t="str">
        <f t="shared" si="26"/>
        <v/>
      </c>
      <c r="G244" s="80" t="str">
        <f t="shared" si="27"/>
        <v/>
      </c>
      <c r="H244" s="81" t="str">
        <f t="shared" si="30"/>
        <v/>
      </c>
      <c r="I244" s="83" t="str">
        <f t="shared" si="25"/>
        <v/>
      </c>
      <c r="J244" s="10" t="str">
        <f t="shared" si="28"/>
        <v/>
      </c>
      <c r="V244" s="13">
        <f t="shared" si="24"/>
        <v>100.05624999999995</v>
      </c>
      <c r="W244" s="84">
        <v>0</v>
      </c>
    </row>
    <row r="245" spans="1:23" x14ac:dyDescent="0.25">
      <c r="A245" s="10" t="str">
        <f>IF(B245="","",COUNTA($B$33:B245)-COUNTBLANK($B$33:B245))</f>
        <v/>
      </c>
      <c r="B245" s="1"/>
      <c r="C245" s="10" t="str">
        <f>IF(B245="","",AVERAGE($B$33:B245))</f>
        <v/>
      </c>
      <c r="D245" s="10" t="str">
        <f>IF(B245="","",_xlfn.STDEV.S($B$33:B245))</f>
        <v/>
      </c>
      <c r="E245" s="82" t="str">
        <f t="shared" si="29"/>
        <v/>
      </c>
      <c r="F245" s="80" t="str">
        <f t="shared" si="26"/>
        <v/>
      </c>
      <c r="G245" s="80" t="str">
        <f t="shared" si="27"/>
        <v/>
      </c>
      <c r="H245" s="81" t="str">
        <f t="shared" si="30"/>
        <v/>
      </c>
      <c r="I245" s="83" t="str">
        <f t="shared" si="25"/>
        <v/>
      </c>
      <c r="J245" s="10" t="str">
        <f t="shared" si="28"/>
        <v/>
      </c>
      <c r="V245" s="13">
        <f t="shared" si="24"/>
        <v>100.05749999999995</v>
      </c>
      <c r="W245" s="84">
        <v>0</v>
      </c>
    </row>
    <row r="246" spans="1:23" x14ac:dyDescent="0.25">
      <c r="A246" s="10" t="str">
        <f>IF(B246="","",COUNTA($B$33:B246)-COUNTBLANK($B$33:B246))</f>
        <v/>
      </c>
      <c r="B246" s="1"/>
      <c r="C246" s="10" t="str">
        <f>IF(B246="","",AVERAGE($B$33:B246))</f>
        <v/>
      </c>
      <c r="D246" s="10" t="str">
        <f>IF(B246="","",_xlfn.STDEV.S($B$33:B246))</f>
        <v/>
      </c>
      <c r="E246" s="82" t="str">
        <f t="shared" si="29"/>
        <v/>
      </c>
      <c r="F246" s="80" t="str">
        <f t="shared" si="26"/>
        <v/>
      </c>
      <c r="G246" s="80" t="str">
        <f t="shared" si="27"/>
        <v/>
      </c>
      <c r="H246" s="81" t="str">
        <f t="shared" si="30"/>
        <v/>
      </c>
      <c r="I246" s="83" t="str">
        <f t="shared" si="25"/>
        <v/>
      </c>
      <c r="J246" s="10" t="str">
        <f t="shared" si="28"/>
        <v/>
      </c>
      <c r="V246" s="13">
        <f t="shared" si="24"/>
        <v>100.05874999999995</v>
      </c>
      <c r="W246" s="84">
        <v>0</v>
      </c>
    </row>
    <row r="247" spans="1:23" x14ac:dyDescent="0.25">
      <c r="A247" s="10" t="str">
        <f>IF(B247="","",COUNTA($B$33:B247)-COUNTBLANK($B$33:B247))</f>
        <v/>
      </c>
      <c r="B247" s="1"/>
      <c r="C247" s="10" t="str">
        <f>IF(B247="","",AVERAGE($B$33:B247))</f>
        <v/>
      </c>
      <c r="D247" s="10" t="str">
        <f>IF(B247="","",_xlfn.STDEV.S($B$33:B247))</f>
        <v/>
      </c>
      <c r="E247" s="82" t="str">
        <f t="shared" si="29"/>
        <v/>
      </c>
      <c r="F247" s="80" t="str">
        <f t="shared" si="26"/>
        <v/>
      </c>
      <c r="G247" s="80" t="str">
        <f t="shared" si="27"/>
        <v/>
      </c>
      <c r="H247" s="81" t="str">
        <f t="shared" si="30"/>
        <v/>
      </c>
      <c r="I247" s="83" t="str">
        <f t="shared" si="25"/>
        <v/>
      </c>
      <c r="J247" s="10" t="str">
        <f t="shared" si="28"/>
        <v/>
      </c>
      <c r="V247" s="13">
        <f t="shared" si="24"/>
        <v>100.05999999999995</v>
      </c>
      <c r="W247" s="84">
        <v>0</v>
      </c>
    </row>
    <row r="248" spans="1:23" x14ac:dyDescent="0.25">
      <c r="A248" s="10" t="str">
        <f>IF(B248="","",COUNTA($B$33:B248)-COUNTBLANK($B$33:B248))</f>
        <v/>
      </c>
      <c r="B248" s="1"/>
      <c r="C248" s="10" t="str">
        <f>IF(B248="","",AVERAGE($B$33:B248))</f>
        <v/>
      </c>
      <c r="D248" s="10" t="str">
        <f>IF(B248="","",_xlfn.STDEV.S($B$33:B248))</f>
        <v/>
      </c>
      <c r="E248" s="82" t="str">
        <f t="shared" si="29"/>
        <v/>
      </c>
      <c r="F248" s="80" t="str">
        <f t="shared" si="26"/>
        <v/>
      </c>
      <c r="G248" s="80" t="str">
        <f t="shared" si="27"/>
        <v/>
      </c>
      <c r="H248" s="81" t="str">
        <f t="shared" si="30"/>
        <v/>
      </c>
      <c r="I248" s="83" t="str">
        <f t="shared" si="25"/>
        <v/>
      </c>
      <c r="J248" s="10" t="str">
        <f t="shared" si="28"/>
        <v/>
      </c>
    </row>
    <row r="249" spans="1:23" x14ac:dyDescent="0.25">
      <c r="A249" s="10" t="str">
        <f>IF(B249="","",COUNTA($B$33:B249)-COUNTBLANK($B$33:B249))</f>
        <v/>
      </c>
      <c r="B249" s="1"/>
      <c r="C249" s="10" t="str">
        <f>IF(B249="","",AVERAGE($B$33:B249))</f>
        <v/>
      </c>
      <c r="D249" s="10" t="str">
        <f>IF(B249="","",_xlfn.STDEV.S($B$33:B249))</f>
        <v/>
      </c>
      <c r="E249" s="82" t="str">
        <f t="shared" si="29"/>
        <v/>
      </c>
      <c r="F249" s="80" t="str">
        <f t="shared" si="26"/>
        <v/>
      </c>
      <c r="G249" s="80" t="str">
        <f t="shared" si="27"/>
        <v/>
      </c>
      <c r="H249" s="81" t="str">
        <f t="shared" si="30"/>
        <v/>
      </c>
      <c r="I249" s="83" t="str">
        <f t="shared" si="25"/>
        <v/>
      </c>
      <c r="J249" s="10" t="str">
        <f t="shared" si="28"/>
        <v/>
      </c>
    </row>
    <row r="250" spans="1:23" x14ac:dyDescent="0.25">
      <c r="A250" s="10" t="str">
        <f>IF(B250="","",COUNTA($B$33:B250)-COUNTBLANK($B$33:B250))</f>
        <v/>
      </c>
      <c r="B250" s="1"/>
      <c r="C250" s="10" t="str">
        <f>IF(B250="","",AVERAGE($B$33:B250))</f>
        <v/>
      </c>
      <c r="D250" s="10" t="str">
        <f>IF(B250="","",_xlfn.STDEV.S($B$33:B250))</f>
        <v/>
      </c>
      <c r="E250" s="82" t="str">
        <f t="shared" si="29"/>
        <v/>
      </c>
      <c r="F250" s="80" t="str">
        <f t="shared" si="26"/>
        <v/>
      </c>
      <c r="G250" s="80" t="str">
        <f t="shared" si="27"/>
        <v/>
      </c>
      <c r="H250" s="81" t="str">
        <f t="shared" si="30"/>
        <v/>
      </c>
      <c r="I250" s="83" t="str">
        <f t="shared" si="25"/>
        <v/>
      </c>
      <c r="J250" s="10" t="str">
        <f t="shared" si="28"/>
        <v/>
      </c>
    </row>
    <row r="251" spans="1:23" x14ac:dyDescent="0.25">
      <c r="A251" s="10" t="str">
        <f>IF(B251="","",COUNTA($B$33:B251)-COUNTBLANK($B$33:B251))</f>
        <v/>
      </c>
      <c r="B251" s="1"/>
      <c r="C251" s="10" t="str">
        <f>IF(B251="","",AVERAGE($B$33:B251))</f>
        <v/>
      </c>
      <c r="D251" s="10" t="str">
        <f>IF(B251="","",_xlfn.STDEV.S($B$33:B251))</f>
        <v/>
      </c>
      <c r="E251" s="82" t="str">
        <f t="shared" si="29"/>
        <v/>
      </c>
      <c r="F251" s="80" t="str">
        <f t="shared" si="26"/>
        <v/>
      </c>
      <c r="G251" s="80" t="str">
        <f t="shared" si="27"/>
        <v/>
      </c>
      <c r="H251" s="81" t="str">
        <f t="shared" si="30"/>
        <v/>
      </c>
      <c r="I251" s="83" t="str">
        <f t="shared" si="25"/>
        <v/>
      </c>
      <c r="J251" s="10" t="str">
        <f t="shared" si="28"/>
        <v/>
      </c>
    </row>
    <row r="252" spans="1:23" x14ac:dyDescent="0.25">
      <c r="A252" s="10" t="str">
        <f>IF(B252="","",COUNTA($B$33:B252)-COUNTBLANK($B$33:B252))</f>
        <v/>
      </c>
      <c r="B252" s="1"/>
      <c r="C252" s="10" t="str">
        <f>IF(B252="","",AVERAGE($B$33:B252))</f>
        <v/>
      </c>
      <c r="D252" s="10" t="str">
        <f>IF(B252="","",_xlfn.STDEV.S($B$33:B252))</f>
        <v/>
      </c>
      <c r="E252" s="82" t="str">
        <f t="shared" si="29"/>
        <v/>
      </c>
      <c r="F252" s="80" t="str">
        <f t="shared" si="26"/>
        <v/>
      </c>
      <c r="G252" s="80" t="str">
        <f t="shared" si="27"/>
        <v/>
      </c>
      <c r="H252" s="81" t="str">
        <f t="shared" si="30"/>
        <v/>
      </c>
      <c r="I252" s="83" t="str">
        <f t="shared" si="25"/>
        <v/>
      </c>
      <c r="J252" s="10" t="str">
        <f t="shared" si="28"/>
        <v/>
      </c>
    </row>
    <row r="253" spans="1:23" x14ac:dyDescent="0.25">
      <c r="A253" s="10" t="str">
        <f>IF(B253="","",COUNTA($B$33:B253)-COUNTBLANK($B$33:B253))</f>
        <v/>
      </c>
      <c r="B253" s="1"/>
      <c r="C253" s="10" t="str">
        <f>IF(B253="","",AVERAGE($B$33:B253))</f>
        <v/>
      </c>
      <c r="D253" s="10" t="str">
        <f>IF(B253="","",_xlfn.STDEV.S($B$33:B253))</f>
        <v/>
      </c>
      <c r="E253" s="82" t="str">
        <f t="shared" si="29"/>
        <v/>
      </c>
      <c r="F253" s="80" t="str">
        <f t="shared" si="26"/>
        <v/>
      </c>
      <c r="G253" s="80" t="str">
        <f t="shared" si="27"/>
        <v/>
      </c>
      <c r="H253" s="81" t="str">
        <f t="shared" si="30"/>
        <v/>
      </c>
      <c r="I253" s="83" t="str">
        <f t="shared" si="25"/>
        <v/>
      </c>
      <c r="J253" s="10" t="str">
        <f t="shared" si="28"/>
        <v/>
      </c>
    </row>
    <row r="254" spans="1:23" x14ac:dyDescent="0.25">
      <c r="A254" s="10" t="str">
        <f>IF(B254="","",COUNTA($B$33:B254)-COUNTBLANK($B$33:B254))</f>
        <v/>
      </c>
      <c r="B254" s="1"/>
      <c r="C254" s="10" t="str">
        <f>IF(B254="","",AVERAGE($B$33:B254))</f>
        <v/>
      </c>
      <c r="D254" s="10" t="str">
        <f>IF(B254="","",_xlfn.STDEV.S($B$33:B254))</f>
        <v/>
      </c>
      <c r="E254" s="82" t="str">
        <f t="shared" si="29"/>
        <v/>
      </c>
      <c r="F254" s="80" t="str">
        <f t="shared" si="26"/>
        <v/>
      </c>
      <c r="G254" s="80" t="str">
        <f t="shared" si="27"/>
        <v/>
      </c>
      <c r="H254" s="81" t="str">
        <f t="shared" si="30"/>
        <v/>
      </c>
      <c r="I254" s="83" t="str">
        <f t="shared" si="25"/>
        <v/>
      </c>
      <c r="J254" s="10" t="str">
        <f t="shared" si="28"/>
        <v/>
      </c>
    </row>
    <row r="255" spans="1:23" x14ac:dyDescent="0.25">
      <c r="A255" s="10" t="str">
        <f>IF(B255="","",COUNTA($B$33:B255)-COUNTBLANK($B$33:B255))</f>
        <v/>
      </c>
      <c r="B255" s="1"/>
      <c r="C255" s="10" t="str">
        <f>IF(B255="","",AVERAGE($B$33:B255))</f>
        <v/>
      </c>
      <c r="D255" s="10" t="str">
        <f>IF(B255="","",_xlfn.STDEV.S($B$33:B255))</f>
        <v/>
      </c>
      <c r="E255" s="82" t="str">
        <f t="shared" si="29"/>
        <v/>
      </c>
      <c r="F255" s="80" t="str">
        <f t="shared" si="26"/>
        <v/>
      </c>
      <c r="G255" s="80" t="str">
        <f t="shared" si="27"/>
        <v/>
      </c>
      <c r="H255" s="81" t="str">
        <f t="shared" si="30"/>
        <v/>
      </c>
      <c r="I255" s="83" t="str">
        <f t="shared" si="25"/>
        <v/>
      </c>
      <c r="J255" s="10" t="str">
        <f t="shared" si="28"/>
        <v/>
      </c>
    </row>
    <row r="256" spans="1:23" x14ac:dyDescent="0.25">
      <c r="A256" s="10" t="str">
        <f>IF(B256="","",COUNTA($B$33:B256)-COUNTBLANK($B$33:B256))</f>
        <v/>
      </c>
      <c r="B256" s="1"/>
      <c r="C256" s="10" t="str">
        <f>IF(B256="","",AVERAGE($B$33:B256))</f>
        <v/>
      </c>
      <c r="D256" s="10" t="str">
        <f>IF(B256="","",_xlfn.STDEV.S($B$33:B256))</f>
        <v/>
      </c>
      <c r="E256" s="82" t="str">
        <f t="shared" si="29"/>
        <v/>
      </c>
      <c r="F256" s="80" t="str">
        <f t="shared" si="26"/>
        <v/>
      </c>
      <c r="G256" s="80" t="str">
        <f t="shared" si="27"/>
        <v/>
      </c>
      <c r="H256" s="81" t="str">
        <f t="shared" si="30"/>
        <v/>
      </c>
      <c r="I256" s="83" t="str">
        <f t="shared" si="25"/>
        <v/>
      </c>
      <c r="J256" s="10" t="str">
        <f t="shared" si="28"/>
        <v/>
      </c>
    </row>
    <row r="257" spans="1:10" x14ac:dyDescent="0.25">
      <c r="A257" s="10" t="str">
        <f>IF(B257="","",COUNTA($B$33:B257)-COUNTBLANK($B$33:B257))</f>
        <v/>
      </c>
      <c r="B257" s="1"/>
      <c r="C257" s="10" t="str">
        <f>IF(B257="","",AVERAGE($B$33:B257))</f>
        <v/>
      </c>
      <c r="D257" s="10" t="str">
        <f>IF(B257="","",_xlfn.STDEV.S($B$33:B257))</f>
        <v/>
      </c>
      <c r="E257" s="82" t="str">
        <f t="shared" si="29"/>
        <v/>
      </c>
      <c r="F257" s="80" t="str">
        <f t="shared" si="26"/>
        <v/>
      </c>
      <c r="G257" s="80" t="str">
        <f t="shared" si="27"/>
        <v/>
      </c>
      <c r="H257" s="81" t="str">
        <f t="shared" si="30"/>
        <v/>
      </c>
      <c r="I257" s="83" t="str">
        <f t="shared" si="25"/>
        <v/>
      </c>
      <c r="J257" s="10" t="str">
        <f t="shared" si="28"/>
        <v/>
      </c>
    </row>
    <row r="258" spans="1:10" x14ac:dyDescent="0.25">
      <c r="A258" s="10" t="str">
        <f>IF(B258="","",COUNTA($B$33:B258)-COUNTBLANK($B$33:B258))</f>
        <v/>
      </c>
      <c r="B258" s="1"/>
      <c r="C258" s="10" t="str">
        <f>IF(B258="","",AVERAGE($B$33:B258))</f>
        <v/>
      </c>
      <c r="D258" s="10" t="str">
        <f>IF(B258="","",_xlfn.STDEV.S($B$33:B258))</f>
        <v/>
      </c>
      <c r="E258" s="82" t="str">
        <f t="shared" si="29"/>
        <v/>
      </c>
      <c r="F258" s="80" t="str">
        <f t="shared" si="26"/>
        <v/>
      </c>
      <c r="G258" s="80" t="str">
        <f t="shared" si="27"/>
        <v/>
      </c>
      <c r="H258" s="81" t="str">
        <f t="shared" si="30"/>
        <v/>
      </c>
      <c r="I258" s="83" t="str">
        <f t="shared" si="25"/>
        <v/>
      </c>
      <c r="J258" s="10" t="str">
        <f t="shared" si="28"/>
        <v/>
      </c>
    </row>
    <row r="259" spans="1:10" x14ac:dyDescent="0.25">
      <c r="A259" s="10" t="str">
        <f>IF(B259="","",COUNTA($B$33:B259)-COUNTBLANK($B$33:B259))</f>
        <v/>
      </c>
      <c r="B259" s="1"/>
      <c r="C259" s="10" t="str">
        <f>IF(B259="","",AVERAGE($B$33:B259))</f>
        <v/>
      </c>
      <c r="D259" s="10" t="str">
        <f>IF(B259="","",_xlfn.STDEV.S($B$33:B259))</f>
        <v/>
      </c>
      <c r="E259" s="82" t="str">
        <f t="shared" si="29"/>
        <v/>
      </c>
      <c r="F259" s="80" t="str">
        <f t="shared" si="26"/>
        <v/>
      </c>
      <c r="G259" s="80" t="str">
        <f t="shared" si="27"/>
        <v/>
      </c>
      <c r="H259" s="81" t="str">
        <f t="shared" si="30"/>
        <v/>
      </c>
      <c r="I259" s="83" t="str">
        <f t="shared" si="25"/>
        <v/>
      </c>
      <c r="J259" s="10" t="str">
        <f t="shared" si="28"/>
        <v/>
      </c>
    </row>
    <row r="260" spans="1:10" x14ac:dyDescent="0.25">
      <c r="A260" s="10" t="str">
        <f>IF(B260="","",COUNTA($B$33:B260)-COUNTBLANK($B$33:B260))</f>
        <v/>
      </c>
      <c r="B260" s="1"/>
      <c r="C260" s="10" t="str">
        <f>IF(B260="","",AVERAGE($B$33:B260))</f>
        <v/>
      </c>
      <c r="D260" s="10" t="str">
        <f>IF(B260="","",_xlfn.STDEV.S($B$33:B260))</f>
        <v/>
      </c>
      <c r="E260" s="82" t="str">
        <f t="shared" si="29"/>
        <v/>
      </c>
      <c r="F260" s="80" t="str">
        <f t="shared" si="26"/>
        <v/>
      </c>
      <c r="G260" s="80" t="str">
        <f t="shared" si="27"/>
        <v/>
      </c>
      <c r="H260" s="81" t="str">
        <f t="shared" si="30"/>
        <v/>
      </c>
      <c r="I260" s="83" t="str">
        <f t="shared" si="25"/>
        <v/>
      </c>
      <c r="J260" s="10" t="str">
        <f t="shared" si="28"/>
        <v/>
      </c>
    </row>
    <row r="261" spans="1:10" x14ac:dyDescent="0.25">
      <c r="A261" s="10" t="str">
        <f>IF(B261="","",COUNTA($B$33:B261)-COUNTBLANK($B$33:B261))</f>
        <v/>
      </c>
      <c r="B261" s="1"/>
      <c r="C261" s="10" t="str">
        <f>IF(B261="","",AVERAGE($B$33:B261))</f>
        <v/>
      </c>
      <c r="D261" s="10" t="str">
        <f>IF(B261="","",_xlfn.STDEV.S($B$33:B261))</f>
        <v/>
      </c>
      <c r="E261" s="82" t="str">
        <f t="shared" si="29"/>
        <v/>
      </c>
      <c r="F261" s="80" t="str">
        <f t="shared" si="26"/>
        <v/>
      </c>
      <c r="G261" s="80" t="str">
        <f t="shared" si="27"/>
        <v/>
      </c>
      <c r="H261" s="81" t="str">
        <f t="shared" si="30"/>
        <v/>
      </c>
      <c r="I261" s="83" t="str">
        <f t="shared" si="25"/>
        <v/>
      </c>
      <c r="J261" s="10" t="str">
        <f t="shared" si="28"/>
        <v/>
      </c>
    </row>
    <row r="262" spans="1:10" x14ac:dyDescent="0.25">
      <c r="A262" s="10" t="str">
        <f>IF(B262="","",COUNTA($B$33:B262)-COUNTBLANK($B$33:B262))</f>
        <v/>
      </c>
      <c r="B262" s="1"/>
      <c r="C262" s="10" t="str">
        <f>IF(B262="","",AVERAGE($B$33:B262))</f>
        <v/>
      </c>
      <c r="D262" s="10" t="str">
        <f>IF(B262="","",_xlfn.STDEV.S($B$33:B262))</f>
        <v/>
      </c>
      <c r="E262" s="82" t="str">
        <f t="shared" si="29"/>
        <v/>
      </c>
      <c r="F262" s="80" t="str">
        <f t="shared" si="26"/>
        <v/>
      </c>
      <c r="G262" s="80" t="str">
        <f t="shared" si="27"/>
        <v/>
      </c>
      <c r="H262" s="81" t="str">
        <f t="shared" si="30"/>
        <v/>
      </c>
      <c r="I262" s="83" t="str">
        <f t="shared" si="25"/>
        <v/>
      </c>
      <c r="J262" s="10" t="str">
        <f t="shared" si="28"/>
        <v/>
      </c>
    </row>
    <row r="263" spans="1:10" x14ac:dyDescent="0.25">
      <c r="A263" s="10" t="str">
        <f>IF(B263="","",COUNTA($B$33:B263)-COUNTBLANK($B$33:B263))</f>
        <v/>
      </c>
      <c r="B263" s="1"/>
      <c r="C263" s="10" t="str">
        <f>IF(B263="","",AVERAGE($B$33:B263))</f>
        <v/>
      </c>
      <c r="D263" s="10" t="str">
        <f>IF(B263="","",_xlfn.STDEV.S($B$33:B263))</f>
        <v/>
      </c>
      <c r="E263" s="82" t="str">
        <f t="shared" si="29"/>
        <v/>
      </c>
      <c r="F263" s="80" t="str">
        <f t="shared" si="26"/>
        <v/>
      </c>
      <c r="G263" s="80" t="str">
        <f t="shared" si="27"/>
        <v/>
      </c>
      <c r="H263" s="81" t="str">
        <f t="shared" si="30"/>
        <v/>
      </c>
      <c r="I263" s="83" t="str">
        <f t="shared" si="25"/>
        <v/>
      </c>
      <c r="J263" s="10" t="str">
        <f t="shared" si="28"/>
        <v/>
      </c>
    </row>
    <row r="264" spans="1:10" x14ac:dyDescent="0.25">
      <c r="A264" s="10" t="str">
        <f>IF(B264="","",COUNTA($B$33:B264)-COUNTBLANK($B$33:B264))</f>
        <v/>
      </c>
      <c r="B264" s="1"/>
      <c r="C264" s="10" t="str">
        <f>IF(B264="","",AVERAGE($B$33:B264))</f>
        <v/>
      </c>
      <c r="D264" s="10" t="str">
        <f>IF(B264="","",_xlfn.STDEV.S($B$33:B264))</f>
        <v/>
      </c>
      <c r="E264" s="82" t="str">
        <f t="shared" si="29"/>
        <v/>
      </c>
      <c r="F264" s="80" t="str">
        <f t="shared" si="26"/>
        <v/>
      </c>
      <c r="G264" s="80" t="str">
        <f t="shared" si="27"/>
        <v/>
      </c>
      <c r="H264" s="81" t="str">
        <f t="shared" si="30"/>
        <v/>
      </c>
      <c r="I264" s="83" t="str">
        <f t="shared" si="25"/>
        <v/>
      </c>
      <c r="J264" s="10" t="str">
        <f t="shared" si="28"/>
        <v/>
      </c>
    </row>
    <row r="265" spans="1:10" x14ac:dyDescent="0.25">
      <c r="A265" s="10" t="str">
        <f>IF(B265="","",COUNTA($B$33:B265)-COUNTBLANK($B$33:B265))</f>
        <v/>
      </c>
      <c r="B265" s="1"/>
      <c r="C265" s="10" t="str">
        <f>IF(B265="","",AVERAGE($B$33:B265))</f>
        <v/>
      </c>
      <c r="D265" s="10" t="str">
        <f>IF(B265="","",_xlfn.STDEV.S($B$33:B265))</f>
        <v/>
      </c>
      <c r="E265" s="82" t="str">
        <f t="shared" si="29"/>
        <v/>
      </c>
      <c r="F265" s="80" t="str">
        <f t="shared" si="26"/>
        <v/>
      </c>
      <c r="G265" s="80" t="str">
        <f t="shared" si="27"/>
        <v/>
      </c>
      <c r="H265" s="81" t="str">
        <f t="shared" si="30"/>
        <v/>
      </c>
      <c r="I265" s="83" t="str">
        <f t="shared" si="25"/>
        <v/>
      </c>
      <c r="J265" s="10" t="str">
        <f t="shared" si="28"/>
        <v/>
      </c>
    </row>
    <row r="266" spans="1:10" x14ac:dyDescent="0.25">
      <c r="A266" s="10" t="str">
        <f>IF(B266="","",COUNTA($B$33:B266)-COUNTBLANK($B$33:B266))</f>
        <v/>
      </c>
      <c r="B266" s="1"/>
      <c r="C266" s="10" t="str">
        <f>IF(B266="","",AVERAGE($B$33:B266))</f>
        <v/>
      </c>
      <c r="D266" s="10" t="str">
        <f>IF(B266="","",_xlfn.STDEV.S($B$33:B266))</f>
        <v/>
      </c>
      <c r="E266" s="82" t="str">
        <f t="shared" si="29"/>
        <v/>
      </c>
      <c r="F266" s="80" t="str">
        <f t="shared" si="26"/>
        <v/>
      </c>
      <c r="G266" s="80" t="str">
        <f t="shared" si="27"/>
        <v/>
      </c>
      <c r="H266" s="81" t="str">
        <f t="shared" si="30"/>
        <v/>
      </c>
      <c r="I266" s="83" t="str">
        <f t="shared" si="25"/>
        <v/>
      </c>
      <c r="J266" s="10" t="str">
        <f t="shared" si="28"/>
        <v/>
      </c>
    </row>
    <row r="267" spans="1:10" x14ac:dyDescent="0.25">
      <c r="A267" s="10" t="str">
        <f>IF(B267="","",COUNTA($B$33:B267)-COUNTBLANK($B$33:B267))</f>
        <v/>
      </c>
      <c r="B267" s="1"/>
      <c r="C267" s="10" t="str">
        <f>IF(B267="","",AVERAGE($B$33:B267))</f>
        <v/>
      </c>
      <c r="D267" s="10" t="str">
        <f>IF(B267="","",_xlfn.STDEV.S($B$33:B267))</f>
        <v/>
      </c>
      <c r="E267" s="82" t="str">
        <f t="shared" si="29"/>
        <v/>
      </c>
      <c r="F267" s="80" t="str">
        <f t="shared" si="26"/>
        <v/>
      </c>
      <c r="G267" s="80" t="str">
        <f t="shared" si="27"/>
        <v/>
      </c>
      <c r="H267" s="81" t="str">
        <f t="shared" si="30"/>
        <v/>
      </c>
      <c r="I267" s="83" t="str">
        <f t="shared" si="25"/>
        <v/>
      </c>
      <c r="J267" s="10" t="str">
        <f t="shared" si="28"/>
        <v/>
      </c>
    </row>
    <row r="268" spans="1:10" x14ac:dyDescent="0.25">
      <c r="A268" s="10" t="str">
        <f>IF(B268="","",COUNTA($B$33:B268)-COUNTBLANK($B$33:B268))</f>
        <v/>
      </c>
      <c r="B268" s="1"/>
      <c r="C268" s="10" t="str">
        <f>IF(B268="","",AVERAGE($B$33:B268))</f>
        <v/>
      </c>
      <c r="D268" s="10" t="str">
        <f>IF(B268="","",_xlfn.STDEV.S($B$33:B268))</f>
        <v/>
      </c>
      <c r="E268" s="82" t="str">
        <f t="shared" si="29"/>
        <v/>
      </c>
      <c r="F268" s="80" t="str">
        <f t="shared" si="26"/>
        <v/>
      </c>
      <c r="G268" s="80" t="str">
        <f t="shared" si="27"/>
        <v/>
      </c>
      <c r="H268" s="81" t="str">
        <f t="shared" si="30"/>
        <v/>
      </c>
      <c r="I268" s="83" t="str">
        <f t="shared" si="25"/>
        <v/>
      </c>
      <c r="J268" s="10" t="str">
        <f t="shared" si="28"/>
        <v/>
      </c>
    </row>
    <row r="269" spans="1:10" x14ac:dyDescent="0.25">
      <c r="A269" s="10" t="str">
        <f>IF(B269="","",COUNTA($B$33:B269)-COUNTBLANK($B$33:B269))</f>
        <v/>
      </c>
      <c r="B269" s="1"/>
      <c r="C269" s="10" t="str">
        <f>IF(B269="","",AVERAGE($B$33:B269))</f>
        <v/>
      </c>
      <c r="D269" s="10" t="str">
        <f>IF(B269="","",_xlfn.STDEV.S($B$33:B269))</f>
        <v/>
      </c>
      <c r="E269" s="82" t="str">
        <f t="shared" si="29"/>
        <v/>
      </c>
      <c r="F269" s="80" t="str">
        <f t="shared" si="26"/>
        <v/>
      </c>
      <c r="G269" s="80" t="str">
        <f t="shared" si="27"/>
        <v/>
      </c>
      <c r="H269" s="81" t="str">
        <f t="shared" si="30"/>
        <v/>
      </c>
      <c r="I269" s="83" t="str">
        <f t="shared" si="25"/>
        <v/>
      </c>
      <c r="J269" s="10" t="str">
        <f t="shared" si="28"/>
        <v/>
      </c>
    </row>
    <row r="270" spans="1:10" x14ac:dyDescent="0.25">
      <c r="A270" s="10" t="str">
        <f>IF(B270="","",COUNTA($B$33:B270)-COUNTBLANK($B$33:B270))</f>
        <v/>
      </c>
      <c r="B270" s="1"/>
      <c r="C270" s="10" t="str">
        <f>IF(B270="","",AVERAGE($B$33:B270))</f>
        <v/>
      </c>
      <c r="D270" s="10" t="str">
        <f>IF(B270="","",_xlfn.STDEV.S($B$33:B270))</f>
        <v/>
      </c>
      <c r="E270" s="82" t="str">
        <f t="shared" si="29"/>
        <v/>
      </c>
      <c r="F270" s="80" t="str">
        <f t="shared" si="26"/>
        <v/>
      </c>
      <c r="G270" s="80" t="str">
        <f t="shared" si="27"/>
        <v/>
      </c>
      <c r="H270" s="81" t="str">
        <f t="shared" si="30"/>
        <v/>
      </c>
      <c r="I270" s="83" t="str">
        <f t="shared" si="25"/>
        <v/>
      </c>
      <c r="J270" s="10" t="str">
        <f t="shared" si="28"/>
        <v/>
      </c>
    </row>
    <row r="271" spans="1:10" x14ac:dyDescent="0.25">
      <c r="A271" s="10" t="str">
        <f>IF(B271="","",COUNTA($B$33:B271)-COUNTBLANK($B$33:B271))</f>
        <v/>
      </c>
      <c r="B271" s="1"/>
      <c r="C271" s="10" t="str">
        <f>IF(B271="","",AVERAGE($B$33:B271))</f>
        <v/>
      </c>
      <c r="D271" s="10" t="str">
        <f>IF(B271="","",_xlfn.STDEV.S($B$33:B271))</f>
        <v/>
      </c>
      <c r="E271" s="82" t="str">
        <f t="shared" si="29"/>
        <v/>
      </c>
      <c r="F271" s="80" t="str">
        <f t="shared" si="26"/>
        <v/>
      </c>
      <c r="G271" s="80" t="str">
        <f t="shared" si="27"/>
        <v/>
      </c>
      <c r="H271" s="81" t="str">
        <f t="shared" si="30"/>
        <v/>
      </c>
      <c r="I271" s="83" t="str">
        <f t="shared" si="25"/>
        <v/>
      </c>
      <c r="J271" s="10" t="str">
        <f t="shared" si="28"/>
        <v/>
      </c>
    </row>
    <row r="272" spans="1:10" x14ac:dyDescent="0.25">
      <c r="A272" s="10" t="str">
        <f>IF(B272="","",COUNTA($B$33:B272)-COUNTBLANK($B$33:B272))</f>
        <v/>
      </c>
      <c r="B272" s="1"/>
      <c r="C272" s="10" t="str">
        <f>IF(B272="","",AVERAGE($B$33:B272))</f>
        <v/>
      </c>
      <c r="D272" s="10" t="str">
        <f>IF(B272="","",_xlfn.STDEV.S($B$33:B272))</f>
        <v/>
      </c>
      <c r="E272" s="82" t="str">
        <f t="shared" si="29"/>
        <v/>
      </c>
      <c r="F272" s="80" t="str">
        <f t="shared" si="26"/>
        <v/>
      </c>
      <c r="G272" s="80" t="str">
        <f t="shared" si="27"/>
        <v/>
      </c>
      <c r="H272" s="81" t="str">
        <f t="shared" si="30"/>
        <v/>
      </c>
      <c r="I272" s="83" t="str">
        <f t="shared" ref="I272:I335" si="31">IF(D272="","",_xlfn.CONFIDENCE.NORM(1-$C$11,E272,A272))</f>
        <v/>
      </c>
      <c r="J272" s="10" t="str">
        <f t="shared" si="28"/>
        <v/>
      </c>
    </row>
    <row r="273" spans="1:10" x14ac:dyDescent="0.25">
      <c r="A273" s="10" t="str">
        <f>IF(B273="","",COUNTA($B$33:B273)-COUNTBLANK($B$33:B273))</f>
        <v/>
      </c>
      <c r="B273" s="1"/>
      <c r="C273" s="10" t="str">
        <f>IF(B273="","",AVERAGE($B$33:B273))</f>
        <v/>
      </c>
      <c r="D273" s="10" t="str">
        <f>IF(B273="","",_xlfn.STDEV.S($B$33:B273))</f>
        <v/>
      </c>
      <c r="E273" s="82" t="str">
        <f t="shared" si="29"/>
        <v/>
      </c>
      <c r="F273" s="80" t="str">
        <f t="shared" si="26"/>
        <v/>
      </c>
      <c r="G273" s="80" t="str">
        <f t="shared" si="27"/>
        <v/>
      </c>
      <c r="H273" s="81" t="str">
        <f t="shared" si="30"/>
        <v/>
      </c>
      <c r="I273" s="83" t="str">
        <f t="shared" si="31"/>
        <v/>
      </c>
      <c r="J273" s="10" t="str">
        <f t="shared" si="28"/>
        <v/>
      </c>
    </row>
    <row r="274" spans="1:10" x14ac:dyDescent="0.25">
      <c r="A274" s="10" t="str">
        <f>IF(B274="","",COUNTA($B$33:B274)-COUNTBLANK($B$33:B274))</f>
        <v/>
      </c>
      <c r="B274" s="1"/>
      <c r="C274" s="10" t="str">
        <f>IF(B274="","",AVERAGE($B$33:B274))</f>
        <v/>
      </c>
      <c r="D274" s="10" t="str">
        <f>IF(B274="","",_xlfn.STDEV.S($B$33:B274))</f>
        <v/>
      </c>
      <c r="E274" s="82" t="str">
        <f t="shared" si="29"/>
        <v/>
      </c>
      <c r="F274" s="80" t="str">
        <f t="shared" si="26"/>
        <v/>
      </c>
      <c r="G274" s="80" t="str">
        <f t="shared" si="27"/>
        <v/>
      </c>
      <c r="H274" s="81" t="str">
        <f t="shared" si="30"/>
        <v/>
      </c>
      <c r="I274" s="83" t="str">
        <f t="shared" si="31"/>
        <v/>
      </c>
      <c r="J274" s="10" t="str">
        <f t="shared" si="28"/>
        <v/>
      </c>
    </row>
    <row r="275" spans="1:10" x14ac:dyDescent="0.25">
      <c r="A275" s="10" t="str">
        <f>IF(B275="","",COUNTA($B$33:B275)-COUNTBLANK($B$33:B275))</f>
        <v/>
      </c>
      <c r="B275" s="1"/>
      <c r="C275" s="10" t="str">
        <f>IF(B275="","",AVERAGE($B$33:B275))</f>
        <v/>
      </c>
      <c r="D275" s="10" t="str">
        <f>IF(B275="","",_xlfn.STDEV.S($B$33:B275))</f>
        <v/>
      </c>
      <c r="E275" s="82" t="str">
        <f t="shared" si="29"/>
        <v/>
      </c>
      <c r="F275" s="80" t="str">
        <f t="shared" si="26"/>
        <v/>
      </c>
      <c r="G275" s="80" t="str">
        <f t="shared" si="27"/>
        <v/>
      </c>
      <c r="H275" s="81" t="str">
        <f t="shared" si="30"/>
        <v/>
      </c>
      <c r="I275" s="83" t="str">
        <f t="shared" si="31"/>
        <v/>
      </c>
      <c r="J275" s="10" t="str">
        <f t="shared" si="28"/>
        <v/>
      </c>
    </row>
    <row r="276" spans="1:10" x14ac:dyDescent="0.25">
      <c r="A276" s="10" t="str">
        <f>IF(B276="","",COUNTA($B$33:B276)-COUNTBLANK($B$33:B276))</f>
        <v/>
      </c>
      <c r="B276" s="1"/>
      <c r="C276" s="10" t="str">
        <f>IF(B276="","",AVERAGE($B$33:B276))</f>
        <v/>
      </c>
      <c r="D276" s="10" t="str">
        <f>IF(B276="","",_xlfn.STDEV.S($B$33:B276))</f>
        <v/>
      </c>
      <c r="E276" s="82" t="str">
        <f t="shared" si="29"/>
        <v/>
      </c>
      <c r="F276" s="80" t="str">
        <f t="shared" si="26"/>
        <v/>
      </c>
      <c r="G276" s="80" t="str">
        <f t="shared" si="27"/>
        <v/>
      </c>
      <c r="H276" s="81" t="str">
        <f t="shared" si="30"/>
        <v/>
      </c>
      <c r="I276" s="83" t="str">
        <f t="shared" si="31"/>
        <v/>
      </c>
      <c r="J276" s="10" t="str">
        <f t="shared" si="28"/>
        <v/>
      </c>
    </row>
    <row r="277" spans="1:10" x14ac:dyDescent="0.25">
      <c r="A277" s="10" t="str">
        <f>IF(B277="","",COUNTA($B$33:B277)-COUNTBLANK($B$33:B277))</f>
        <v/>
      </c>
      <c r="B277" s="1"/>
      <c r="C277" s="10" t="str">
        <f>IF(B277="","",AVERAGE($B$33:B277))</f>
        <v/>
      </c>
      <c r="D277" s="10" t="str">
        <f>IF(B277="","",_xlfn.STDEV.S($B$33:B277))</f>
        <v/>
      </c>
      <c r="E277" s="82" t="str">
        <f t="shared" si="29"/>
        <v/>
      </c>
      <c r="F277" s="80" t="str">
        <f t="shared" si="26"/>
        <v/>
      </c>
      <c r="G277" s="80" t="str">
        <f t="shared" si="27"/>
        <v/>
      </c>
      <c r="H277" s="81" t="str">
        <f t="shared" si="30"/>
        <v/>
      </c>
      <c r="I277" s="83" t="str">
        <f t="shared" si="31"/>
        <v/>
      </c>
      <c r="J277" s="10" t="str">
        <f t="shared" si="28"/>
        <v/>
      </c>
    </row>
    <row r="278" spans="1:10" x14ac:dyDescent="0.25">
      <c r="A278" s="10" t="str">
        <f>IF(B278="","",COUNTA($B$33:B278)-COUNTBLANK($B$33:B278))</f>
        <v/>
      </c>
      <c r="B278" s="1"/>
      <c r="C278" s="10" t="str">
        <f>IF(B278="","",AVERAGE($B$33:B278))</f>
        <v/>
      </c>
      <c r="D278" s="10" t="str">
        <f>IF(B278="","",_xlfn.STDEV.S($B$33:B278))</f>
        <v/>
      </c>
      <c r="E278" s="82" t="str">
        <f t="shared" si="29"/>
        <v/>
      </c>
      <c r="F278" s="80" t="str">
        <f t="shared" si="26"/>
        <v/>
      </c>
      <c r="G278" s="80" t="str">
        <f t="shared" si="27"/>
        <v/>
      </c>
      <c r="H278" s="81" t="str">
        <f t="shared" si="30"/>
        <v/>
      </c>
      <c r="I278" s="83" t="str">
        <f t="shared" si="31"/>
        <v/>
      </c>
      <c r="J278" s="10" t="str">
        <f t="shared" si="28"/>
        <v/>
      </c>
    </row>
    <row r="279" spans="1:10" x14ac:dyDescent="0.25">
      <c r="A279" s="10" t="str">
        <f>IF(B279="","",COUNTA($B$33:B279)-COUNTBLANK($B$33:B279))</f>
        <v/>
      </c>
      <c r="B279" s="1"/>
      <c r="C279" s="10" t="str">
        <f>IF(B279="","",AVERAGE($B$33:B279))</f>
        <v/>
      </c>
      <c r="D279" s="10" t="str">
        <f>IF(B279="","",_xlfn.STDEV.S($B$33:B279))</f>
        <v/>
      </c>
      <c r="E279" s="82" t="str">
        <f t="shared" si="29"/>
        <v/>
      </c>
      <c r="F279" s="80" t="str">
        <f t="shared" si="26"/>
        <v/>
      </c>
      <c r="G279" s="80" t="str">
        <f t="shared" si="27"/>
        <v/>
      </c>
      <c r="H279" s="81" t="str">
        <f t="shared" si="30"/>
        <v/>
      </c>
      <c r="I279" s="83" t="str">
        <f t="shared" si="31"/>
        <v/>
      </c>
      <c r="J279" s="10" t="str">
        <f t="shared" si="28"/>
        <v/>
      </c>
    </row>
    <row r="280" spans="1:10" x14ac:dyDescent="0.25">
      <c r="A280" s="10" t="str">
        <f>IF(B280="","",COUNTA($B$33:B280)-COUNTBLANK($B$33:B280))</f>
        <v/>
      </c>
      <c r="B280" s="1"/>
      <c r="C280" s="10" t="str">
        <f>IF(B280="","",AVERAGE($B$33:B280))</f>
        <v/>
      </c>
      <c r="D280" s="10" t="str">
        <f>IF(B280="","",_xlfn.STDEV.S($B$33:B280))</f>
        <v/>
      </c>
      <c r="E280" s="82" t="str">
        <f t="shared" si="29"/>
        <v/>
      </c>
      <c r="F280" s="80" t="str">
        <f t="shared" si="26"/>
        <v/>
      </c>
      <c r="G280" s="80" t="str">
        <f t="shared" si="27"/>
        <v/>
      </c>
      <c r="H280" s="81" t="str">
        <f t="shared" si="30"/>
        <v/>
      </c>
      <c r="I280" s="83" t="str">
        <f t="shared" si="31"/>
        <v/>
      </c>
      <c r="J280" s="10" t="str">
        <f t="shared" si="28"/>
        <v/>
      </c>
    </row>
    <row r="281" spans="1:10" x14ac:dyDescent="0.25">
      <c r="A281" s="10" t="str">
        <f>IF(B281="","",COUNTA($B$33:B281)-COUNTBLANK($B$33:B281))</f>
        <v/>
      </c>
      <c r="B281" s="1"/>
      <c r="C281" s="10" t="str">
        <f>IF(B281="","",AVERAGE($B$33:B281))</f>
        <v/>
      </c>
      <c r="D281" s="10" t="str">
        <f>IF(B281="","",_xlfn.STDEV.S($B$33:B281))</f>
        <v/>
      </c>
      <c r="E281" s="82" t="str">
        <f t="shared" si="29"/>
        <v/>
      </c>
      <c r="F281" s="80" t="str">
        <f t="shared" si="26"/>
        <v/>
      </c>
      <c r="G281" s="80" t="str">
        <f t="shared" si="27"/>
        <v/>
      </c>
      <c r="H281" s="81" t="str">
        <f t="shared" si="30"/>
        <v/>
      </c>
      <c r="I281" s="83" t="str">
        <f t="shared" si="31"/>
        <v/>
      </c>
      <c r="J281" s="10" t="str">
        <f t="shared" si="28"/>
        <v/>
      </c>
    </row>
    <row r="282" spans="1:10" x14ac:dyDescent="0.25">
      <c r="A282" s="10" t="str">
        <f>IF(B282="","",COUNTA($B$33:B282)-COUNTBLANK($B$33:B282))</f>
        <v/>
      </c>
      <c r="B282" s="1"/>
      <c r="C282" s="10" t="str">
        <f>IF(B282="","",AVERAGE($B$33:B282))</f>
        <v/>
      </c>
      <c r="D282" s="10" t="str">
        <f>IF(B282="","",_xlfn.STDEV.S($B$33:B282))</f>
        <v/>
      </c>
      <c r="E282" s="82" t="str">
        <f t="shared" si="29"/>
        <v/>
      </c>
      <c r="F282" s="80" t="str">
        <f t="shared" si="26"/>
        <v/>
      </c>
      <c r="G282" s="80" t="str">
        <f t="shared" si="27"/>
        <v/>
      </c>
      <c r="H282" s="81" t="str">
        <f t="shared" si="30"/>
        <v/>
      </c>
      <c r="I282" s="83" t="str">
        <f t="shared" si="31"/>
        <v/>
      </c>
      <c r="J282" s="10" t="str">
        <f t="shared" si="28"/>
        <v/>
      </c>
    </row>
    <row r="283" spans="1:10" x14ac:dyDescent="0.25">
      <c r="A283" s="10" t="str">
        <f>IF(B283="","",COUNTA($B$33:B283)-COUNTBLANK($B$33:B283))</f>
        <v/>
      </c>
      <c r="B283" s="1"/>
      <c r="C283" s="10" t="str">
        <f>IF(B283="","",AVERAGE($B$33:B283))</f>
        <v/>
      </c>
      <c r="D283" s="10" t="str">
        <f>IF(B283="","",_xlfn.STDEV.S($B$33:B283))</f>
        <v/>
      </c>
      <c r="E283" s="82" t="str">
        <f t="shared" si="29"/>
        <v/>
      </c>
      <c r="F283" s="80" t="str">
        <f t="shared" si="26"/>
        <v/>
      </c>
      <c r="G283" s="80" t="str">
        <f t="shared" si="27"/>
        <v/>
      </c>
      <c r="H283" s="81" t="str">
        <f t="shared" si="30"/>
        <v/>
      </c>
      <c r="I283" s="83" t="str">
        <f t="shared" si="31"/>
        <v/>
      </c>
      <c r="J283" s="10" t="str">
        <f t="shared" si="28"/>
        <v/>
      </c>
    </row>
    <row r="284" spans="1:10" x14ac:dyDescent="0.25">
      <c r="A284" s="10" t="str">
        <f>IF(B284="","",COUNTA($B$33:B284)-COUNTBLANK($B$33:B284))</f>
        <v/>
      </c>
      <c r="B284" s="1"/>
      <c r="C284" s="10" t="str">
        <f>IF(B284="","",AVERAGE($B$33:B284))</f>
        <v/>
      </c>
      <c r="D284" s="10" t="str">
        <f>IF(B284="","",_xlfn.STDEV.S($B$33:B284))</f>
        <v/>
      </c>
      <c r="E284" s="82" t="str">
        <f t="shared" si="29"/>
        <v/>
      </c>
      <c r="F284" s="80" t="str">
        <f t="shared" si="26"/>
        <v/>
      </c>
      <c r="G284" s="80" t="str">
        <f t="shared" si="27"/>
        <v/>
      </c>
      <c r="H284" s="81" t="str">
        <f t="shared" si="30"/>
        <v/>
      </c>
      <c r="I284" s="83" t="str">
        <f t="shared" si="31"/>
        <v/>
      </c>
      <c r="J284" s="10" t="str">
        <f t="shared" si="28"/>
        <v/>
      </c>
    </row>
    <row r="285" spans="1:10" x14ac:dyDescent="0.25">
      <c r="A285" s="10" t="str">
        <f>IF(B285="","",COUNTA($B$33:B285)-COUNTBLANK($B$33:B285))</f>
        <v/>
      </c>
      <c r="B285" s="1"/>
      <c r="C285" s="10" t="str">
        <f>IF(B285="","",AVERAGE($B$33:B285))</f>
        <v/>
      </c>
      <c r="D285" s="10" t="str">
        <f>IF(B285="","",_xlfn.STDEV.S($B$33:B285))</f>
        <v/>
      </c>
      <c r="E285" s="82" t="str">
        <f t="shared" si="29"/>
        <v/>
      </c>
      <c r="F285" s="80" t="str">
        <f t="shared" si="26"/>
        <v/>
      </c>
      <c r="G285" s="80" t="str">
        <f t="shared" si="27"/>
        <v/>
      </c>
      <c r="H285" s="81" t="str">
        <f t="shared" si="30"/>
        <v/>
      </c>
      <c r="I285" s="83" t="str">
        <f t="shared" si="31"/>
        <v/>
      </c>
      <c r="J285" s="10" t="str">
        <f t="shared" si="28"/>
        <v/>
      </c>
    </row>
    <row r="286" spans="1:10" x14ac:dyDescent="0.25">
      <c r="A286" s="10" t="str">
        <f>IF(B286="","",COUNTA($B$33:B286)-COUNTBLANK($B$33:B286))</f>
        <v/>
      </c>
      <c r="B286" s="1"/>
      <c r="C286" s="10" t="str">
        <f>IF(B286="","",AVERAGE($B$33:B286))</f>
        <v/>
      </c>
      <c r="D286" s="10" t="str">
        <f>IF(B286="","",_xlfn.STDEV.S($B$33:B286))</f>
        <v/>
      </c>
      <c r="E286" s="82" t="str">
        <f t="shared" si="29"/>
        <v/>
      </c>
      <c r="F286" s="80" t="str">
        <f t="shared" si="26"/>
        <v/>
      </c>
      <c r="G286" s="80" t="str">
        <f t="shared" si="27"/>
        <v/>
      </c>
      <c r="H286" s="81" t="str">
        <f t="shared" si="30"/>
        <v/>
      </c>
      <c r="I286" s="83" t="str">
        <f t="shared" si="31"/>
        <v/>
      </c>
      <c r="J286" s="10" t="str">
        <f t="shared" si="28"/>
        <v/>
      </c>
    </row>
    <row r="287" spans="1:10" x14ac:dyDescent="0.25">
      <c r="A287" s="10" t="str">
        <f>IF(B287="","",COUNTA($B$33:B287)-COUNTBLANK($B$33:B287))</f>
        <v/>
      </c>
      <c r="B287" s="1"/>
      <c r="C287" s="10" t="str">
        <f>IF(B287="","",AVERAGE($B$33:B287))</f>
        <v/>
      </c>
      <c r="D287" s="10" t="str">
        <f>IF(B287="","",_xlfn.STDEV.S($B$33:B287))</f>
        <v/>
      </c>
      <c r="E287" s="82" t="str">
        <f t="shared" si="29"/>
        <v/>
      </c>
      <c r="F287" s="80" t="str">
        <f t="shared" si="26"/>
        <v/>
      </c>
      <c r="G287" s="80" t="str">
        <f t="shared" si="27"/>
        <v/>
      </c>
      <c r="H287" s="81" t="str">
        <f t="shared" si="30"/>
        <v/>
      </c>
      <c r="I287" s="83" t="str">
        <f t="shared" si="31"/>
        <v/>
      </c>
      <c r="J287" s="10" t="str">
        <f t="shared" si="28"/>
        <v/>
      </c>
    </row>
    <row r="288" spans="1:10" x14ac:dyDescent="0.25">
      <c r="A288" s="10" t="str">
        <f>IF(B288="","",COUNTA($B$33:B288)-COUNTBLANK($B$33:B288))</f>
        <v/>
      </c>
      <c r="B288" s="1"/>
      <c r="C288" s="10" t="str">
        <f>IF(B288="","",AVERAGE($B$33:B288))</f>
        <v/>
      </c>
      <c r="D288" s="10" t="str">
        <f>IF(B288="","",_xlfn.STDEV.S($B$33:B288))</f>
        <v/>
      </c>
      <c r="E288" s="82" t="str">
        <f t="shared" si="29"/>
        <v/>
      </c>
      <c r="F288" s="80" t="str">
        <f t="shared" si="26"/>
        <v/>
      </c>
      <c r="G288" s="80" t="str">
        <f t="shared" si="27"/>
        <v/>
      </c>
      <c r="H288" s="81" t="str">
        <f t="shared" si="30"/>
        <v/>
      </c>
      <c r="I288" s="83" t="str">
        <f t="shared" si="31"/>
        <v/>
      </c>
      <c r="J288" s="10" t="str">
        <f t="shared" si="28"/>
        <v/>
      </c>
    </row>
    <row r="289" spans="1:10" x14ac:dyDescent="0.25">
      <c r="A289" s="10" t="str">
        <f>IF(B289="","",COUNTA($B$33:B289)-COUNTBLANK($B$33:B289))</f>
        <v/>
      </c>
      <c r="B289" s="1"/>
      <c r="C289" s="10" t="str">
        <f>IF(B289="","",AVERAGE($B$33:B289))</f>
        <v/>
      </c>
      <c r="D289" s="10" t="str">
        <f>IF(B289="","",_xlfn.STDEV.S($B$33:B289))</f>
        <v/>
      </c>
      <c r="E289" s="82" t="str">
        <f t="shared" si="29"/>
        <v/>
      </c>
      <c r="F289" s="80" t="str">
        <f t="shared" si="26"/>
        <v/>
      </c>
      <c r="G289" s="80" t="str">
        <f t="shared" si="27"/>
        <v/>
      </c>
      <c r="H289" s="81" t="str">
        <f t="shared" si="30"/>
        <v/>
      </c>
      <c r="I289" s="83" t="str">
        <f t="shared" si="31"/>
        <v/>
      </c>
      <c r="J289" s="10" t="str">
        <f t="shared" si="28"/>
        <v/>
      </c>
    </row>
    <row r="290" spans="1:10" x14ac:dyDescent="0.25">
      <c r="A290" s="10" t="str">
        <f>IF(B290="","",COUNTA($B$33:B290)-COUNTBLANK($B$33:B290))</f>
        <v/>
      </c>
      <c r="B290" s="1"/>
      <c r="C290" s="10" t="str">
        <f>IF(B290="","",AVERAGE($B$33:B290))</f>
        <v/>
      </c>
      <c r="D290" s="10" t="str">
        <f>IF(B290="","",_xlfn.STDEV.S($B$33:B290))</f>
        <v/>
      </c>
      <c r="E290" s="82" t="str">
        <f t="shared" si="29"/>
        <v/>
      </c>
      <c r="F290" s="80" t="str">
        <f t="shared" ref="F290:F353" si="32">IF(D290="","",($C$5-$C$4)/(6*D290))</f>
        <v/>
      </c>
      <c r="G290" s="80" t="str">
        <f t="shared" ref="G290:G353" si="33">IF(D290="","",MIN(($C$5-C290)/(3*D290),(C290-$C$4)/(3*D290)))</f>
        <v/>
      </c>
      <c r="H290" s="81" t="str">
        <f t="shared" si="30"/>
        <v/>
      </c>
      <c r="I290" s="83" t="str">
        <f t="shared" si="31"/>
        <v/>
      </c>
      <c r="J290" s="10" t="str">
        <f t="shared" ref="J290:J353" si="34">IF(B290="","",B290)</f>
        <v/>
      </c>
    </row>
    <row r="291" spans="1:10" x14ac:dyDescent="0.25">
      <c r="A291" s="10" t="str">
        <f>IF(B291="","",COUNTA($B$33:B291)-COUNTBLANK($B$33:B291))</f>
        <v/>
      </c>
      <c r="B291" s="1"/>
      <c r="C291" s="10" t="str">
        <f>IF(B291="","",AVERAGE($B$33:B291))</f>
        <v/>
      </c>
      <c r="D291" s="10" t="str">
        <f>IF(B291="","",_xlfn.STDEV.S($B$33:B291))</f>
        <v/>
      </c>
      <c r="E291" s="82" t="str">
        <f t="shared" si="29"/>
        <v/>
      </c>
      <c r="F291" s="80" t="str">
        <f t="shared" si="32"/>
        <v/>
      </c>
      <c r="G291" s="80" t="str">
        <f t="shared" si="33"/>
        <v/>
      </c>
      <c r="H291" s="81" t="str">
        <f t="shared" si="30"/>
        <v/>
      </c>
      <c r="I291" s="83" t="str">
        <f t="shared" si="31"/>
        <v/>
      </c>
      <c r="J291" s="10" t="str">
        <f t="shared" si="34"/>
        <v/>
      </c>
    </row>
    <row r="292" spans="1:10" x14ac:dyDescent="0.25">
      <c r="A292" s="10" t="str">
        <f>IF(B292="","",COUNTA($B$33:B292)-COUNTBLANK($B$33:B292))</f>
        <v/>
      </c>
      <c r="B292" s="1"/>
      <c r="C292" s="10" t="str">
        <f>IF(B292="","",AVERAGE($B$33:B292))</f>
        <v/>
      </c>
      <c r="D292" s="10" t="str">
        <f>IF(B292="","",_xlfn.STDEV.S($B$33:B292))</f>
        <v/>
      </c>
      <c r="E292" s="82" t="str">
        <f t="shared" si="29"/>
        <v/>
      </c>
      <c r="F292" s="80" t="str">
        <f t="shared" si="32"/>
        <v/>
      </c>
      <c r="G292" s="80" t="str">
        <f t="shared" si="33"/>
        <v/>
      </c>
      <c r="H292" s="81" t="str">
        <f t="shared" si="30"/>
        <v/>
      </c>
      <c r="I292" s="83" t="str">
        <f t="shared" si="31"/>
        <v/>
      </c>
      <c r="J292" s="10" t="str">
        <f t="shared" si="34"/>
        <v/>
      </c>
    </row>
    <row r="293" spans="1:10" x14ac:dyDescent="0.25">
      <c r="A293" s="10" t="str">
        <f>IF(B293="","",COUNTA($B$33:B293)-COUNTBLANK($B$33:B293))</f>
        <v/>
      </c>
      <c r="B293" s="1"/>
      <c r="C293" s="10" t="str">
        <f>IF(B293="","",AVERAGE($B$33:B293))</f>
        <v/>
      </c>
      <c r="D293" s="10" t="str">
        <f>IF(B293="","",_xlfn.STDEV.S($B$33:B293))</f>
        <v/>
      </c>
      <c r="E293" s="82" t="str">
        <f t="shared" si="29"/>
        <v/>
      </c>
      <c r="F293" s="80" t="str">
        <f t="shared" si="32"/>
        <v/>
      </c>
      <c r="G293" s="80" t="str">
        <f t="shared" si="33"/>
        <v/>
      </c>
      <c r="H293" s="81" t="str">
        <f t="shared" si="30"/>
        <v/>
      </c>
      <c r="I293" s="83" t="str">
        <f t="shared" si="31"/>
        <v/>
      </c>
      <c r="J293" s="10" t="str">
        <f t="shared" si="34"/>
        <v/>
      </c>
    </row>
    <row r="294" spans="1:10" x14ac:dyDescent="0.25">
      <c r="A294" s="10" t="str">
        <f>IF(B294="","",COUNTA($B$33:B294)-COUNTBLANK($B$33:B294))</f>
        <v/>
      </c>
      <c r="B294" s="1"/>
      <c r="C294" s="10" t="str">
        <f>IF(B294="","",AVERAGE($B$33:B294))</f>
        <v/>
      </c>
      <c r="D294" s="10" t="str">
        <f>IF(B294="","",_xlfn.STDEV.S($B$33:B294))</f>
        <v/>
      </c>
      <c r="E294" s="82" t="str">
        <f t="shared" ref="E294:E357" si="35">IF(D294="","",D294/C294)</f>
        <v/>
      </c>
      <c r="F294" s="80" t="str">
        <f t="shared" si="32"/>
        <v/>
      </c>
      <c r="G294" s="80" t="str">
        <f t="shared" si="33"/>
        <v/>
      </c>
      <c r="H294" s="81" t="str">
        <f t="shared" ref="H294:H357" si="36">IF(D294="","",F294/(1+9*(F294-G294)^2))</f>
        <v/>
      </c>
      <c r="I294" s="83" t="str">
        <f t="shared" si="31"/>
        <v/>
      </c>
      <c r="J294" s="10" t="str">
        <f t="shared" si="34"/>
        <v/>
      </c>
    </row>
    <row r="295" spans="1:10" x14ac:dyDescent="0.25">
      <c r="A295" s="10" t="str">
        <f>IF(B295="","",COUNTA($B$33:B295)-COUNTBLANK($B$33:B295))</f>
        <v/>
      </c>
      <c r="B295" s="1"/>
      <c r="C295" s="10" t="str">
        <f>IF(B295="","",AVERAGE($B$33:B295))</f>
        <v/>
      </c>
      <c r="D295" s="10" t="str">
        <f>IF(B295="","",_xlfn.STDEV.S($B$33:B295))</f>
        <v/>
      </c>
      <c r="E295" s="82" t="str">
        <f t="shared" si="35"/>
        <v/>
      </c>
      <c r="F295" s="80" t="str">
        <f t="shared" si="32"/>
        <v/>
      </c>
      <c r="G295" s="80" t="str">
        <f t="shared" si="33"/>
        <v/>
      </c>
      <c r="H295" s="81" t="str">
        <f t="shared" si="36"/>
        <v/>
      </c>
      <c r="I295" s="83" t="str">
        <f t="shared" si="31"/>
        <v/>
      </c>
      <c r="J295" s="10" t="str">
        <f t="shared" si="34"/>
        <v/>
      </c>
    </row>
    <row r="296" spans="1:10" x14ac:dyDescent="0.25">
      <c r="A296" s="10" t="str">
        <f>IF(B296="","",COUNTA($B$33:B296)-COUNTBLANK($B$33:B296))</f>
        <v/>
      </c>
      <c r="B296" s="1"/>
      <c r="C296" s="10" t="str">
        <f>IF(B296="","",AVERAGE($B$33:B296))</f>
        <v/>
      </c>
      <c r="D296" s="10" t="str">
        <f>IF(B296="","",_xlfn.STDEV.S($B$33:B296))</f>
        <v/>
      </c>
      <c r="E296" s="82" t="str">
        <f t="shared" si="35"/>
        <v/>
      </c>
      <c r="F296" s="80" t="str">
        <f t="shared" si="32"/>
        <v/>
      </c>
      <c r="G296" s="80" t="str">
        <f t="shared" si="33"/>
        <v/>
      </c>
      <c r="H296" s="81" t="str">
        <f t="shared" si="36"/>
        <v/>
      </c>
      <c r="I296" s="83" t="str">
        <f t="shared" si="31"/>
        <v/>
      </c>
      <c r="J296" s="10" t="str">
        <f t="shared" si="34"/>
        <v/>
      </c>
    </row>
    <row r="297" spans="1:10" x14ac:dyDescent="0.25">
      <c r="A297" s="10" t="str">
        <f>IF(B297="","",COUNTA($B$33:B297)-COUNTBLANK($B$33:B297))</f>
        <v/>
      </c>
      <c r="B297" s="1"/>
      <c r="C297" s="10" t="str">
        <f>IF(B297="","",AVERAGE($B$33:B297))</f>
        <v/>
      </c>
      <c r="D297" s="10" t="str">
        <f>IF(B297="","",_xlfn.STDEV.S($B$33:B297))</f>
        <v/>
      </c>
      <c r="E297" s="82" t="str">
        <f t="shared" si="35"/>
        <v/>
      </c>
      <c r="F297" s="80" t="str">
        <f t="shared" si="32"/>
        <v/>
      </c>
      <c r="G297" s="80" t="str">
        <f t="shared" si="33"/>
        <v/>
      </c>
      <c r="H297" s="81" t="str">
        <f t="shared" si="36"/>
        <v/>
      </c>
      <c r="I297" s="83" t="str">
        <f t="shared" si="31"/>
        <v/>
      </c>
      <c r="J297" s="10" t="str">
        <f t="shared" si="34"/>
        <v/>
      </c>
    </row>
    <row r="298" spans="1:10" x14ac:dyDescent="0.25">
      <c r="A298" s="10" t="str">
        <f>IF(B298="","",COUNTA($B$33:B298)-COUNTBLANK($B$33:B298))</f>
        <v/>
      </c>
      <c r="B298" s="1"/>
      <c r="C298" s="10" t="str">
        <f>IF(B298="","",AVERAGE($B$33:B298))</f>
        <v/>
      </c>
      <c r="D298" s="10" t="str">
        <f>IF(B298="","",_xlfn.STDEV.S($B$33:B298))</f>
        <v/>
      </c>
      <c r="E298" s="82" t="str">
        <f t="shared" si="35"/>
        <v/>
      </c>
      <c r="F298" s="80" t="str">
        <f t="shared" si="32"/>
        <v/>
      </c>
      <c r="G298" s="80" t="str">
        <f t="shared" si="33"/>
        <v/>
      </c>
      <c r="H298" s="81" t="str">
        <f t="shared" si="36"/>
        <v/>
      </c>
      <c r="I298" s="83" t="str">
        <f t="shared" si="31"/>
        <v/>
      </c>
      <c r="J298" s="10" t="str">
        <f t="shared" si="34"/>
        <v/>
      </c>
    </row>
    <row r="299" spans="1:10" x14ac:dyDescent="0.25">
      <c r="A299" s="10" t="str">
        <f>IF(B299="","",COUNTA($B$33:B299)-COUNTBLANK($B$33:B299))</f>
        <v/>
      </c>
      <c r="B299" s="1"/>
      <c r="C299" s="10" t="str">
        <f>IF(B299="","",AVERAGE($B$33:B299))</f>
        <v/>
      </c>
      <c r="D299" s="10" t="str">
        <f>IF(B299="","",_xlfn.STDEV.S($B$33:B299))</f>
        <v/>
      </c>
      <c r="E299" s="82" t="str">
        <f t="shared" si="35"/>
        <v/>
      </c>
      <c r="F299" s="80" t="str">
        <f t="shared" si="32"/>
        <v/>
      </c>
      <c r="G299" s="80" t="str">
        <f t="shared" si="33"/>
        <v/>
      </c>
      <c r="H299" s="81" t="str">
        <f t="shared" si="36"/>
        <v/>
      </c>
      <c r="I299" s="83" t="str">
        <f t="shared" si="31"/>
        <v/>
      </c>
      <c r="J299" s="10" t="str">
        <f t="shared" si="34"/>
        <v/>
      </c>
    </row>
    <row r="300" spans="1:10" x14ac:dyDescent="0.25">
      <c r="A300" s="10" t="str">
        <f>IF(B300="","",COUNTA($B$33:B300)-COUNTBLANK($B$33:B300))</f>
        <v/>
      </c>
      <c r="B300" s="1"/>
      <c r="C300" s="10" t="str">
        <f>IF(B300="","",AVERAGE($B$33:B300))</f>
        <v/>
      </c>
      <c r="D300" s="10" t="str">
        <f>IF(B300="","",_xlfn.STDEV.S($B$33:B300))</f>
        <v/>
      </c>
      <c r="E300" s="82" t="str">
        <f t="shared" si="35"/>
        <v/>
      </c>
      <c r="F300" s="80" t="str">
        <f t="shared" si="32"/>
        <v/>
      </c>
      <c r="G300" s="80" t="str">
        <f t="shared" si="33"/>
        <v/>
      </c>
      <c r="H300" s="81" t="str">
        <f t="shared" si="36"/>
        <v/>
      </c>
      <c r="I300" s="83" t="str">
        <f t="shared" si="31"/>
        <v/>
      </c>
      <c r="J300" s="10" t="str">
        <f t="shared" si="34"/>
        <v/>
      </c>
    </row>
    <row r="301" spans="1:10" x14ac:dyDescent="0.25">
      <c r="A301" s="10" t="str">
        <f>IF(B301="","",COUNTA($B$33:B301)-COUNTBLANK($B$33:B301))</f>
        <v/>
      </c>
      <c r="B301" s="1"/>
      <c r="C301" s="10" t="str">
        <f>IF(B301="","",AVERAGE($B$33:B301))</f>
        <v/>
      </c>
      <c r="D301" s="10" t="str">
        <f>IF(B301="","",_xlfn.STDEV.S($B$33:B301))</f>
        <v/>
      </c>
      <c r="E301" s="82" t="str">
        <f t="shared" si="35"/>
        <v/>
      </c>
      <c r="F301" s="80" t="str">
        <f t="shared" si="32"/>
        <v/>
      </c>
      <c r="G301" s="80" t="str">
        <f t="shared" si="33"/>
        <v/>
      </c>
      <c r="H301" s="81" t="str">
        <f t="shared" si="36"/>
        <v/>
      </c>
      <c r="I301" s="83" t="str">
        <f t="shared" si="31"/>
        <v/>
      </c>
      <c r="J301" s="10" t="str">
        <f t="shared" si="34"/>
        <v/>
      </c>
    </row>
    <row r="302" spans="1:10" x14ac:dyDescent="0.25">
      <c r="A302" s="10" t="str">
        <f>IF(B302="","",COUNTA($B$33:B302)-COUNTBLANK($B$33:B302))</f>
        <v/>
      </c>
      <c r="B302" s="1"/>
      <c r="C302" s="10" t="str">
        <f>IF(B302="","",AVERAGE($B$33:B302))</f>
        <v/>
      </c>
      <c r="D302" s="10" t="str">
        <f>IF(B302="","",_xlfn.STDEV.S($B$33:B302))</f>
        <v/>
      </c>
      <c r="E302" s="82" t="str">
        <f t="shared" si="35"/>
        <v/>
      </c>
      <c r="F302" s="80" t="str">
        <f t="shared" si="32"/>
        <v/>
      </c>
      <c r="G302" s="80" t="str">
        <f t="shared" si="33"/>
        <v/>
      </c>
      <c r="H302" s="81" t="str">
        <f t="shared" si="36"/>
        <v/>
      </c>
      <c r="I302" s="83" t="str">
        <f t="shared" si="31"/>
        <v/>
      </c>
      <c r="J302" s="10" t="str">
        <f t="shared" si="34"/>
        <v/>
      </c>
    </row>
    <row r="303" spans="1:10" x14ac:dyDescent="0.25">
      <c r="A303" s="10" t="str">
        <f>IF(B303="","",COUNTA($B$33:B303)-COUNTBLANK($B$33:B303))</f>
        <v/>
      </c>
      <c r="B303" s="1"/>
      <c r="C303" s="10" t="str">
        <f>IF(B303="","",AVERAGE($B$33:B303))</f>
        <v/>
      </c>
      <c r="D303" s="10" t="str">
        <f>IF(B303="","",_xlfn.STDEV.S($B$33:B303))</f>
        <v/>
      </c>
      <c r="E303" s="82" t="str">
        <f t="shared" si="35"/>
        <v/>
      </c>
      <c r="F303" s="80" t="str">
        <f t="shared" si="32"/>
        <v/>
      </c>
      <c r="G303" s="80" t="str">
        <f t="shared" si="33"/>
        <v/>
      </c>
      <c r="H303" s="81" t="str">
        <f t="shared" si="36"/>
        <v/>
      </c>
      <c r="I303" s="83" t="str">
        <f t="shared" si="31"/>
        <v/>
      </c>
      <c r="J303" s="10" t="str">
        <f t="shared" si="34"/>
        <v/>
      </c>
    </row>
    <row r="304" spans="1:10" x14ac:dyDescent="0.25">
      <c r="A304" s="10" t="str">
        <f>IF(B304="","",COUNTA($B$33:B304)-COUNTBLANK($B$33:B304))</f>
        <v/>
      </c>
      <c r="B304" s="1"/>
      <c r="C304" s="10" t="str">
        <f>IF(B304="","",AVERAGE($B$33:B304))</f>
        <v/>
      </c>
      <c r="D304" s="10" t="str">
        <f>IF(B304="","",_xlfn.STDEV.S($B$33:B304))</f>
        <v/>
      </c>
      <c r="E304" s="82" t="str">
        <f t="shared" si="35"/>
        <v/>
      </c>
      <c r="F304" s="80" t="str">
        <f t="shared" si="32"/>
        <v/>
      </c>
      <c r="G304" s="80" t="str">
        <f t="shared" si="33"/>
        <v/>
      </c>
      <c r="H304" s="81" t="str">
        <f t="shared" si="36"/>
        <v/>
      </c>
      <c r="I304" s="83" t="str">
        <f t="shared" si="31"/>
        <v/>
      </c>
      <c r="J304" s="10" t="str">
        <f t="shared" si="34"/>
        <v/>
      </c>
    </row>
    <row r="305" spans="1:10" x14ac:dyDescent="0.25">
      <c r="A305" s="10" t="str">
        <f>IF(B305="","",COUNTA($B$33:B305)-COUNTBLANK($B$33:B305))</f>
        <v/>
      </c>
      <c r="B305" s="1"/>
      <c r="C305" s="10" t="str">
        <f>IF(B305="","",AVERAGE($B$33:B305))</f>
        <v/>
      </c>
      <c r="D305" s="10" t="str">
        <f>IF(B305="","",_xlfn.STDEV.S($B$33:B305))</f>
        <v/>
      </c>
      <c r="E305" s="82" t="str">
        <f t="shared" si="35"/>
        <v/>
      </c>
      <c r="F305" s="80" t="str">
        <f t="shared" si="32"/>
        <v/>
      </c>
      <c r="G305" s="80" t="str">
        <f t="shared" si="33"/>
        <v/>
      </c>
      <c r="H305" s="81" t="str">
        <f t="shared" si="36"/>
        <v/>
      </c>
      <c r="I305" s="83" t="str">
        <f t="shared" si="31"/>
        <v/>
      </c>
      <c r="J305" s="10" t="str">
        <f t="shared" si="34"/>
        <v/>
      </c>
    </row>
    <row r="306" spans="1:10" x14ac:dyDescent="0.25">
      <c r="A306" s="10" t="str">
        <f>IF(B306="","",COUNTA($B$33:B306)-COUNTBLANK($B$33:B306))</f>
        <v/>
      </c>
      <c r="B306" s="1"/>
      <c r="C306" s="10" t="str">
        <f>IF(B306="","",AVERAGE($B$33:B306))</f>
        <v/>
      </c>
      <c r="D306" s="10" t="str">
        <f>IF(B306="","",_xlfn.STDEV.S($B$33:B306))</f>
        <v/>
      </c>
      <c r="E306" s="82" t="str">
        <f t="shared" si="35"/>
        <v/>
      </c>
      <c r="F306" s="80" t="str">
        <f t="shared" si="32"/>
        <v/>
      </c>
      <c r="G306" s="80" t="str">
        <f t="shared" si="33"/>
        <v/>
      </c>
      <c r="H306" s="81" t="str">
        <f t="shared" si="36"/>
        <v/>
      </c>
      <c r="I306" s="83" t="str">
        <f t="shared" si="31"/>
        <v/>
      </c>
      <c r="J306" s="10" t="str">
        <f t="shared" si="34"/>
        <v/>
      </c>
    </row>
    <row r="307" spans="1:10" x14ac:dyDescent="0.25">
      <c r="A307" s="10" t="str">
        <f>IF(B307="","",COUNTA($B$33:B307)-COUNTBLANK($B$33:B307))</f>
        <v/>
      </c>
      <c r="B307" s="1"/>
      <c r="C307" s="10" t="str">
        <f>IF(B307="","",AVERAGE($B$33:B307))</f>
        <v/>
      </c>
      <c r="D307" s="10" t="str">
        <f>IF(B307="","",_xlfn.STDEV.S($B$33:B307))</f>
        <v/>
      </c>
      <c r="E307" s="82" t="str">
        <f t="shared" si="35"/>
        <v/>
      </c>
      <c r="F307" s="80" t="str">
        <f t="shared" si="32"/>
        <v/>
      </c>
      <c r="G307" s="80" t="str">
        <f t="shared" si="33"/>
        <v/>
      </c>
      <c r="H307" s="81" t="str">
        <f t="shared" si="36"/>
        <v/>
      </c>
      <c r="I307" s="83" t="str">
        <f t="shared" si="31"/>
        <v/>
      </c>
      <c r="J307" s="10" t="str">
        <f t="shared" si="34"/>
        <v/>
      </c>
    </row>
    <row r="308" spans="1:10" x14ac:dyDescent="0.25">
      <c r="A308" s="10" t="str">
        <f>IF(B308="","",COUNTA($B$33:B308)-COUNTBLANK($B$33:B308))</f>
        <v/>
      </c>
      <c r="B308" s="1"/>
      <c r="C308" s="10" t="str">
        <f>IF(B308="","",AVERAGE($B$33:B308))</f>
        <v/>
      </c>
      <c r="D308" s="10" t="str">
        <f>IF(B308="","",_xlfn.STDEV.S($B$33:B308))</f>
        <v/>
      </c>
      <c r="E308" s="82" t="str">
        <f t="shared" si="35"/>
        <v/>
      </c>
      <c r="F308" s="80" t="str">
        <f t="shared" si="32"/>
        <v/>
      </c>
      <c r="G308" s="80" t="str">
        <f t="shared" si="33"/>
        <v/>
      </c>
      <c r="H308" s="81" t="str">
        <f t="shared" si="36"/>
        <v/>
      </c>
      <c r="I308" s="83" t="str">
        <f t="shared" si="31"/>
        <v/>
      </c>
      <c r="J308" s="10" t="str">
        <f t="shared" si="34"/>
        <v/>
      </c>
    </row>
    <row r="309" spans="1:10" x14ac:dyDescent="0.25">
      <c r="A309" s="10" t="str">
        <f>IF(B309="","",COUNTA($B$33:B309)-COUNTBLANK($B$33:B309))</f>
        <v/>
      </c>
      <c r="B309" s="1"/>
      <c r="C309" s="10" t="str">
        <f>IF(B309="","",AVERAGE($B$33:B309))</f>
        <v/>
      </c>
      <c r="D309" s="10" t="str">
        <f>IF(B309="","",_xlfn.STDEV.S($B$33:B309))</f>
        <v/>
      </c>
      <c r="E309" s="82" t="str">
        <f t="shared" si="35"/>
        <v/>
      </c>
      <c r="F309" s="80" t="str">
        <f t="shared" si="32"/>
        <v/>
      </c>
      <c r="G309" s="80" t="str">
        <f t="shared" si="33"/>
        <v/>
      </c>
      <c r="H309" s="81" t="str">
        <f t="shared" si="36"/>
        <v/>
      </c>
      <c r="I309" s="83" t="str">
        <f t="shared" si="31"/>
        <v/>
      </c>
      <c r="J309" s="10" t="str">
        <f t="shared" si="34"/>
        <v/>
      </c>
    </row>
    <row r="310" spans="1:10" x14ac:dyDescent="0.25">
      <c r="A310" s="10" t="str">
        <f>IF(B310="","",COUNTA($B$33:B310)-COUNTBLANK($B$33:B310))</f>
        <v/>
      </c>
      <c r="B310" s="1"/>
      <c r="C310" s="10" t="str">
        <f>IF(B310="","",AVERAGE($B$33:B310))</f>
        <v/>
      </c>
      <c r="D310" s="10" t="str">
        <f>IF(B310="","",_xlfn.STDEV.S($B$33:B310))</f>
        <v/>
      </c>
      <c r="E310" s="82" t="str">
        <f t="shared" si="35"/>
        <v/>
      </c>
      <c r="F310" s="80" t="str">
        <f t="shared" si="32"/>
        <v/>
      </c>
      <c r="G310" s="80" t="str">
        <f t="shared" si="33"/>
        <v/>
      </c>
      <c r="H310" s="81" t="str">
        <f t="shared" si="36"/>
        <v/>
      </c>
      <c r="I310" s="83" t="str">
        <f t="shared" si="31"/>
        <v/>
      </c>
      <c r="J310" s="10" t="str">
        <f t="shared" si="34"/>
        <v/>
      </c>
    </row>
    <row r="311" spans="1:10" x14ac:dyDescent="0.25">
      <c r="A311" s="10" t="str">
        <f>IF(B311="","",COUNTA($B$33:B311)-COUNTBLANK($B$33:B311))</f>
        <v/>
      </c>
      <c r="B311" s="1"/>
      <c r="C311" s="10" t="str">
        <f>IF(B311="","",AVERAGE($B$33:B311))</f>
        <v/>
      </c>
      <c r="D311" s="10" t="str">
        <f>IF(B311="","",_xlfn.STDEV.S($B$33:B311))</f>
        <v/>
      </c>
      <c r="E311" s="82" t="str">
        <f t="shared" si="35"/>
        <v/>
      </c>
      <c r="F311" s="80" t="str">
        <f t="shared" si="32"/>
        <v/>
      </c>
      <c r="G311" s="80" t="str">
        <f t="shared" si="33"/>
        <v/>
      </c>
      <c r="H311" s="81" t="str">
        <f t="shared" si="36"/>
        <v/>
      </c>
      <c r="I311" s="83" t="str">
        <f t="shared" si="31"/>
        <v/>
      </c>
      <c r="J311" s="10" t="str">
        <f t="shared" si="34"/>
        <v/>
      </c>
    </row>
    <row r="312" spans="1:10" x14ac:dyDescent="0.25">
      <c r="A312" s="10" t="str">
        <f>IF(B312="","",COUNTA($B$33:B312)-COUNTBLANK($B$33:B312))</f>
        <v/>
      </c>
      <c r="B312" s="1"/>
      <c r="C312" s="10" t="str">
        <f>IF(B312="","",AVERAGE($B$33:B312))</f>
        <v/>
      </c>
      <c r="D312" s="10" t="str">
        <f>IF(B312="","",_xlfn.STDEV.S($B$33:B312))</f>
        <v/>
      </c>
      <c r="E312" s="82" t="str">
        <f t="shared" si="35"/>
        <v/>
      </c>
      <c r="F312" s="80" t="str">
        <f t="shared" si="32"/>
        <v/>
      </c>
      <c r="G312" s="80" t="str">
        <f t="shared" si="33"/>
        <v/>
      </c>
      <c r="H312" s="81" t="str">
        <f t="shared" si="36"/>
        <v/>
      </c>
      <c r="I312" s="83" t="str">
        <f t="shared" si="31"/>
        <v/>
      </c>
      <c r="J312" s="10" t="str">
        <f t="shared" si="34"/>
        <v/>
      </c>
    </row>
    <row r="313" spans="1:10" x14ac:dyDescent="0.25">
      <c r="A313" s="10" t="str">
        <f>IF(B313="","",COUNTA($B$33:B313)-COUNTBLANK($B$33:B313))</f>
        <v/>
      </c>
      <c r="B313" s="1"/>
      <c r="C313" s="10" t="str">
        <f>IF(B313="","",AVERAGE($B$33:B313))</f>
        <v/>
      </c>
      <c r="D313" s="10" t="str">
        <f>IF(B313="","",_xlfn.STDEV.S($B$33:B313))</f>
        <v/>
      </c>
      <c r="E313" s="82" t="str">
        <f t="shared" si="35"/>
        <v/>
      </c>
      <c r="F313" s="80" t="str">
        <f t="shared" si="32"/>
        <v/>
      </c>
      <c r="G313" s="80" t="str">
        <f t="shared" si="33"/>
        <v/>
      </c>
      <c r="H313" s="81" t="str">
        <f t="shared" si="36"/>
        <v/>
      </c>
      <c r="I313" s="83" t="str">
        <f t="shared" si="31"/>
        <v/>
      </c>
      <c r="J313" s="10" t="str">
        <f t="shared" si="34"/>
        <v/>
      </c>
    </row>
    <row r="314" spans="1:10" x14ac:dyDescent="0.25">
      <c r="A314" s="10" t="str">
        <f>IF(B314="","",COUNTA($B$33:B314)-COUNTBLANK($B$33:B314))</f>
        <v/>
      </c>
      <c r="B314" s="1"/>
      <c r="C314" s="10" t="str">
        <f>IF(B314="","",AVERAGE($B$33:B314))</f>
        <v/>
      </c>
      <c r="D314" s="10" t="str">
        <f>IF(B314="","",_xlfn.STDEV.S($B$33:B314))</f>
        <v/>
      </c>
      <c r="E314" s="82" t="str">
        <f t="shared" si="35"/>
        <v/>
      </c>
      <c r="F314" s="80" t="str">
        <f t="shared" si="32"/>
        <v/>
      </c>
      <c r="G314" s="80" t="str">
        <f t="shared" si="33"/>
        <v/>
      </c>
      <c r="H314" s="81" t="str">
        <f t="shared" si="36"/>
        <v/>
      </c>
      <c r="I314" s="83" t="str">
        <f t="shared" si="31"/>
        <v/>
      </c>
      <c r="J314" s="10" t="str">
        <f t="shared" si="34"/>
        <v/>
      </c>
    </row>
    <row r="315" spans="1:10" x14ac:dyDescent="0.25">
      <c r="A315" s="10" t="str">
        <f>IF(B315="","",COUNTA($B$33:B315)-COUNTBLANK($B$33:B315))</f>
        <v/>
      </c>
      <c r="B315" s="1"/>
      <c r="C315" s="10" t="str">
        <f>IF(B315="","",AVERAGE($B$33:B315))</f>
        <v/>
      </c>
      <c r="D315" s="10" t="str">
        <f>IF(B315="","",_xlfn.STDEV.S($B$33:B315))</f>
        <v/>
      </c>
      <c r="E315" s="82" t="str">
        <f t="shared" si="35"/>
        <v/>
      </c>
      <c r="F315" s="80" t="str">
        <f t="shared" si="32"/>
        <v/>
      </c>
      <c r="G315" s="80" t="str">
        <f t="shared" si="33"/>
        <v/>
      </c>
      <c r="H315" s="81" t="str">
        <f t="shared" si="36"/>
        <v/>
      </c>
      <c r="I315" s="83" t="str">
        <f t="shared" si="31"/>
        <v/>
      </c>
      <c r="J315" s="10" t="str">
        <f t="shared" si="34"/>
        <v/>
      </c>
    </row>
    <row r="316" spans="1:10" x14ac:dyDescent="0.25">
      <c r="A316" s="10" t="str">
        <f>IF(B316="","",COUNTA($B$33:B316)-COUNTBLANK($B$33:B316))</f>
        <v/>
      </c>
      <c r="B316" s="1"/>
      <c r="C316" s="10" t="str">
        <f>IF(B316="","",AVERAGE($B$33:B316))</f>
        <v/>
      </c>
      <c r="D316" s="10" t="str">
        <f>IF(B316="","",_xlfn.STDEV.S($B$33:B316))</f>
        <v/>
      </c>
      <c r="E316" s="82" t="str">
        <f t="shared" si="35"/>
        <v/>
      </c>
      <c r="F316" s="80" t="str">
        <f t="shared" si="32"/>
        <v/>
      </c>
      <c r="G316" s="80" t="str">
        <f t="shared" si="33"/>
        <v/>
      </c>
      <c r="H316" s="81" t="str">
        <f t="shared" si="36"/>
        <v/>
      </c>
      <c r="I316" s="83" t="str">
        <f t="shared" si="31"/>
        <v/>
      </c>
      <c r="J316" s="10" t="str">
        <f t="shared" si="34"/>
        <v/>
      </c>
    </row>
    <row r="317" spans="1:10" x14ac:dyDescent="0.25">
      <c r="A317" s="10" t="str">
        <f>IF(B317="","",COUNTA($B$33:B317)-COUNTBLANK($B$33:B317))</f>
        <v/>
      </c>
      <c r="B317" s="1"/>
      <c r="C317" s="10" t="str">
        <f>IF(B317="","",AVERAGE($B$33:B317))</f>
        <v/>
      </c>
      <c r="D317" s="10" t="str">
        <f>IF(B317="","",_xlfn.STDEV.S($B$33:B317))</f>
        <v/>
      </c>
      <c r="E317" s="82" t="str">
        <f t="shared" si="35"/>
        <v/>
      </c>
      <c r="F317" s="80" t="str">
        <f t="shared" si="32"/>
        <v/>
      </c>
      <c r="G317" s="80" t="str">
        <f t="shared" si="33"/>
        <v/>
      </c>
      <c r="H317" s="81" t="str">
        <f t="shared" si="36"/>
        <v/>
      </c>
      <c r="I317" s="83" t="str">
        <f t="shared" si="31"/>
        <v/>
      </c>
      <c r="J317" s="10" t="str">
        <f t="shared" si="34"/>
        <v/>
      </c>
    </row>
    <row r="318" spans="1:10" x14ac:dyDescent="0.25">
      <c r="A318" s="10" t="str">
        <f>IF(B318="","",COUNTA($B$33:B318)-COUNTBLANK($B$33:B318))</f>
        <v/>
      </c>
      <c r="B318" s="1"/>
      <c r="C318" s="10" t="str">
        <f>IF(B318="","",AVERAGE($B$33:B318))</f>
        <v/>
      </c>
      <c r="D318" s="10" t="str">
        <f>IF(B318="","",_xlfn.STDEV.S($B$33:B318))</f>
        <v/>
      </c>
      <c r="E318" s="82" t="str">
        <f t="shared" si="35"/>
        <v/>
      </c>
      <c r="F318" s="80" t="str">
        <f t="shared" si="32"/>
        <v/>
      </c>
      <c r="G318" s="80" t="str">
        <f t="shared" si="33"/>
        <v/>
      </c>
      <c r="H318" s="81" t="str">
        <f t="shared" si="36"/>
        <v/>
      </c>
      <c r="I318" s="83" t="str">
        <f t="shared" si="31"/>
        <v/>
      </c>
      <c r="J318" s="10" t="str">
        <f t="shared" si="34"/>
        <v/>
      </c>
    </row>
    <row r="319" spans="1:10" x14ac:dyDescent="0.25">
      <c r="A319" s="10" t="str">
        <f>IF(B319="","",COUNTA($B$33:B319)-COUNTBLANK($B$33:B319))</f>
        <v/>
      </c>
      <c r="B319" s="1"/>
      <c r="C319" s="10" t="str">
        <f>IF(B319="","",AVERAGE($B$33:B319))</f>
        <v/>
      </c>
      <c r="D319" s="10" t="str">
        <f>IF(B319="","",_xlfn.STDEV.S($B$33:B319))</f>
        <v/>
      </c>
      <c r="E319" s="82" t="str">
        <f t="shared" si="35"/>
        <v/>
      </c>
      <c r="F319" s="80" t="str">
        <f t="shared" si="32"/>
        <v/>
      </c>
      <c r="G319" s="80" t="str">
        <f t="shared" si="33"/>
        <v/>
      </c>
      <c r="H319" s="81" t="str">
        <f t="shared" si="36"/>
        <v/>
      </c>
      <c r="I319" s="83" t="str">
        <f t="shared" si="31"/>
        <v/>
      </c>
      <c r="J319" s="10" t="str">
        <f t="shared" si="34"/>
        <v/>
      </c>
    </row>
    <row r="320" spans="1:10" x14ac:dyDescent="0.25">
      <c r="A320" s="10" t="str">
        <f>IF(B320="","",COUNTA($B$33:B320)-COUNTBLANK($B$33:B320))</f>
        <v/>
      </c>
      <c r="B320" s="1"/>
      <c r="C320" s="10" t="str">
        <f>IF(B320="","",AVERAGE($B$33:B320))</f>
        <v/>
      </c>
      <c r="D320" s="10" t="str">
        <f>IF(B320="","",_xlfn.STDEV.S($B$33:B320))</f>
        <v/>
      </c>
      <c r="E320" s="82" t="str">
        <f t="shared" si="35"/>
        <v/>
      </c>
      <c r="F320" s="80" t="str">
        <f t="shared" si="32"/>
        <v/>
      </c>
      <c r="G320" s="80" t="str">
        <f t="shared" si="33"/>
        <v/>
      </c>
      <c r="H320" s="81" t="str">
        <f t="shared" si="36"/>
        <v/>
      </c>
      <c r="I320" s="83" t="str">
        <f t="shared" si="31"/>
        <v/>
      </c>
      <c r="J320" s="10" t="str">
        <f t="shared" si="34"/>
        <v/>
      </c>
    </row>
    <row r="321" spans="1:10" x14ac:dyDescent="0.25">
      <c r="A321" s="10" t="str">
        <f>IF(B321="","",COUNTA($B$33:B321)-COUNTBLANK($B$33:B321))</f>
        <v/>
      </c>
      <c r="B321" s="1"/>
      <c r="C321" s="10" t="str">
        <f>IF(B321="","",AVERAGE($B$33:B321))</f>
        <v/>
      </c>
      <c r="D321" s="10" t="str">
        <f>IF(B321="","",_xlfn.STDEV.S($B$33:B321))</f>
        <v/>
      </c>
      <c r="E321" s="82" t="str">
        <f t="shared" si="35"/>
        <v/>
      </c>
      <c r="F321" s="80" t="str">
        <f t="shared" si="32"/>
        <v/>
      </c>
      <c r="G321" s="80" t="str">
        <f t="shared" si="33"/>
        <v/>
      </c>
      <c r="H321" s="81" t="str">
        <f t="shared" si="36"/>
        <v/>
      </c>
      <c r="I321" s="83" t="str">
        <f t="shared" si="31"/>
        <v/>
      </c>
      <c r="J321" s="10" t="str">
        <f t="shared" si="34"/>
        <v/>
      </c>
    </row>
    <row r="322" spans="1:10" x14ac:dyDescent="0.25">
      <c r="A322" s="10" t="str">
        <f>IF(B322="","",COUNTA($B$33:B322)-COUNTBLANK($B$33:B322))</f>
        <v/>
      </c>
      <c r="B322" s="1"/>
      <c r="C322" s="10" t="str">
        <f>IF(B322="","",AVERAGE($B$33:B322))</f>
        <v/>
      </c>
      <c r="D322" s="10" t="str">
        <f>IF(B322="","",_xlfn.STDEV.S($B$33:B322))</f>
        <v/>
      </c>
      <c r="E322" s="82" t="str">
        <f t="shared" si="35"/>
        <v/>
      </c>
      <c r="F322" s="80" t="str">
        <f t="shared" si="32"/>
        <v/>
      </c>
      <c r="G322" s="80" t="str">
        <f t="shared" si="33"/>
        <v/>
      </c>
      <c r="H322" s="81" t="str">
        <f t="shared" si="36"/>
        <v/>
      </c>
      <c r="I322" s="83" t="str">
        <f t="shared" si="31"/>
        <v/>
      </c>
      <c r="J322" s="10" t="str">
        <f t="shared" si="34"/>
        <v/>
      </c>
    </row>
    <row r="323" spans="1:10" x14ac:dyDescent="0.25">
      <c r="A323" s="10" t="str">
        <f>IF(B323="","",COUNTA($B$33:B323)-COUNTBLANK($B$33:B323))</f>
        <v/>
      </c>
      <c r="B323" s="1"/>
      <c r="C323" s="10" t="str">
        <f>IF(B323="","",AVERAGE($B$33:B323))</f>
        <v/>
      </c>
      <c r="D323" s="10" t="str">
        <f>IF(B323="","",_xlfn.STDEV.S($B$33:B323))</f>
        <v/>
      </c>
      <c r="E323" s="82" t="str">
        <f t="shared" si="35"/>
        <v/>
      </c>
      <c r="F323" s="80" t="str">
        <f t="shared" si="32"/>
        <v/>
      </c>
      <c r="G323" s="80" t="str">
        <f t="shared" si="33"/>
        <v/>
      </c>
      <c r="H323" s="81" t="str">
        <f t="shared" si="36"/>
        <v/>
      </c>
      <c r="I323" s="83" t="str">
        <f t="shared" si="31"/>
        <v/>
      </c>
      <c r="J323" s="10" t="str">
        <f t="shared" si="34"/>
        <v/>
      </c>
    </row>
    <row r="324" spans="1:10" x14ac:dyDescent="0.25">
      <c r="A324" s="10" t="str">
        <f>IF(B324="","",COUNTA($B$33:B324)-COUNTBLANK($B$33:B324))</f>
        <v/>
      </c>
      <c r="B324" s="1"/>
      <c r="C324" s="10" t="str">
        <f>IF(B324="","",AVERAGE($B$33:B324))</f>
        <v/>
      </c>
      <c r="D324" s="10" t="str">
        <f>IF(B324="","",_xlfn.STDEV.S($B$33:B324))</f>
        <v/>
      </c>
      <c r="E324" s="82" t="str">
        <f t="shared" si="35"/>
        <v/>
      </c>
      <c r="F324" s="80" t="str">
        <f t="shared" si="32"/>
        <v/>
      </c>
      <c r="G324" s="80" t="str">
        <f t="shared" si="33"/>
        <v/>
      </c>
      <c r="H324" s="81" t="str">
        <f t="shared" si="36"/>
        <v/>
      </c>
      <c r="I324" s="83" t="str">
        <f t="shared" si="31"/>
        <v/>
      </c>
      <c r="J324" s="10" t="str">
        <f t="shared" si="34"/>
        <v/>
      </c>
    </row>
    <row r="325" spans="1:10" x14ac:dyDescent="0.25">
      <c r="A325" s="10" t="str">
        <f>IF(B325="","",COUNTA($B$33:B325)-COUNTBLANK($B$33:B325))</f>
        <v/>
      </c>
      <c r="B325" s="1"/>
      <c r="C325" s="10" t="str">
        <f>IF(B325="","",AVERAGE($B$33:B325))</f>
        <v/>
      </c>
      <c r="D325" s="10" t="str">
        <f>IF(B325="","",_xlfn.STDEV.S($B$33:B325))</f>
        <v/>
      </c>
      <c r="E325" s="82" t="str">
        <f t="shared" si="35"/>
        <v/>
      </c>
      <c r="F325" s="80" t="str">
        <f t="shared" si="32"/>
        <v/>
      </c>
      <c r="G325" s="80" t="str">
        <f t="shared" si="33"/>
        <v/>
      </c>
      <c r="H325" s="81" t="str">
        <f t="shared" si="36"/>
        <v/>
      </c>
      <c r="I325" s="83" t="str">
        <f t="shared" si="31"/>
        <v/>
      </c>
      <c r="J325" s="10" t="str">
        <f t="shared" si="34"/>
        <v/>
      </c>
    </row>
    <row r="326" spans="1:10" x14ac:dyDescent="0.25">
      <c r="A326" s="10" t="str">
        <f>IF(B326="","",COUNTA($B$33:B326)-COUNTBLANK($B$33:B326))</f>
        <v/>
      </c>
      <c r="B326" s="1"/>
      <c r="C326" s="10" t="str">
        <f>IF(B326="","",AVERAGE($B$33:B326))</f>
        <v/>
      </c>
      <c r="D326" s="10" t="str">
        <f>IF(B326="","",_xlfn.STDEV.S($B$33:B326))</f>
        <v/>
      </c>
      <c r="E326" s="82" t="str">
        <f t="shared" si="35"/>
        <v/>
      </c>
      <c r="F326" s="80" t="str">
        <f t="shared" si="32"/>
        <v/>
      </c>
      <c r="G326" s="80" t="str">
        <f t="shared" si="33"/>
        <v/>
      </c>
      <c r="H326" s="81" t="str">
        <f t="shared" si="36"/>
        <v/>
      </c>
      <c r="I326" s="83" t="str">
        <f t="shared" si="31"/>
        <v/>
      </c>
      <c r="J326" s="10" t="str">
        <f t="shared" si="34"/>
        <v/>
      </c>
    </row>
    <row r="327" spans="1:10" x14ac:dyDescent="0.25">
      <c r="A327" s="10" t="str">
        <f>IF(B327="","",COUNTA($B$33:B327)-COUNTBLANK($B$33:B327))</f>
        <v/>
      </c>
      <c r="B327" s="1"/>
      <c r="C327" s="10" t="str">
        <f>IF(B327="","",AVERAGE($B$33:B327))</f>
        <v/>
      </c>
      <c r="D327" s="10" t="str">
        <f>IF(B327="","",_xlfn.STDEV.S($B$33:B327))</f>
        <v/>
      </c>
      <c r="E327" s="82" t="str">
        <f t="shared" si="35"/>
        <v/>
      </c>
      <c r="F327" s="80" t="str">
        <f t="shared" si="32"/>
        <v/>
      </c>
      <c r="G327" s="80" t="str">
        <f t="shared" si="33"/>
        <v/>
      </c>
      <c r="H327" s="81" t="str">
        <f t="shared" si="36"/>
        <v/>
      </c>
      <c r="I327" s="83" t="str">
        <f t="shared" si="31"/>
        <v/>
      </c>
      <c r="J327" s="10" t="str">
        <f t="shared" si="34"/>
        <v/>
      </c>
    </row>
    <row r="328" spans="1:10" x14ac:dyDescent="0.25">
      <c r="A328" s="10" t="str">
        <f>IF(B328="","",COUNTA($B$33:B328)-COUNTBLANK($B$33:B328))</f>
        <v/>
      </c>
      <c r="B328" s="1"/>
      <c r="C328" s="10" t="str">
        <f>IF(B328="","",AVERAGE($B$33:B328))</f>
        <v/>
      </c>
      <c r="D328" s="10" t="str">
        <f>IF(B328="","",_xlfn.STDEV.S($B$33:B328))</f>
        <v/>
      </c>
      <c r="E328" s="82" t="str">
        <f t="shared" si="35"/>
        <v/>
      </c>
      <c r="F328" s="80" t="str">
        <f t="shared" si="32"/>
        <v/>
      </c>
      <c r="G328" s="80" t="str">
        <f t="shared" si="33"/>
        <v/>
      </c>
      <c r="H328" s="81" t="str">
        <f t="shared" si="36"/>
        <v/>
      </c>
      <c r="I328" s="83" t="str">
        <f t="shared" si="31"/>
        <v/>
      </c>
      <c r="J328" s="10" t="str">
        <f t="shared" si="34"/>
        <v/>
      </c>
    </row>
    <row r="329" spans="1:10" x14ac:dyDescent="0.25">
      <c r="A329" s="10" t="str">
        <f>IF(B329="","",COUNTA($B$33:B329)-COUNTBLANK($B$33:B329))</f>
        <v/>
      </c>
      <c r="B329" s="1"/>
      <c r="C329" s="10" t="str">
        <f>IF(B329="","",AVERAGE($B$33:B329))</f>
        <v/>
      </c>
      <c r="D329" s="10" t="str">
        <f>IF(B329="","",_xlfn.STDEV.S($B$33:B329))</f>
        <v/>
      </c>
      <c r="E329" s="82" t="str">
        <f t="shared" si="35"/>
        <v/>
      </c>
      <c r="F329" s="80" t="str">
        <f t="shared" si="32"/>
        <v/>
      </c>
      <c r="G329" s="80" t="str">
        <f t="shared" si="33"/>
        <v/>
      </c>
      <c r="H329" s="81" t="str">
        <f t="shared" si="36"/>
        <v/>
      </c>
      <c r="I329" s="83" t="str">
        <f t="shared" si="31"/>
        <v/>
      </c>
      <c r="J329" s="10" t="str">
        <f t="shared" si="34"/>
        <v/>
      </c>
    </row>
    <row r="330" spans="1:10" x14ac:dyDescent="0.25">
      <c r="A330" s="10" t="str">
        <f>IF(B330="","",COUNTA($B$33:B330)-COUNTBLANK($B$33:B330))</f>
        <v/>
      </c>
      <c r="B330" s="1"/>
      <c r="C330" s="10" t="str">
        <f>IF(B330="","",AVERAGE($B$33:B330))</f>
        <v/>
      </c>
      <c r="D330" s="10" t="str">
        <f>IF(B330="","",_xlfn.STDEV.S($B$33:B330))</f>
        <v/>
      </c>
      <c r="E330" s="82" t="str">
        <f t="shared" si="35"/>
        <v/>
      </c>
      <c r="F330" s="80" t="str">
        <f t="shared" si="32"/>
        <v/>
      </c>
      <c r="G330" s="80" t="str">
        <f t="shared" si="33"/>
        <v/>
      </c>
      <c r="H330" s="81" t="str">
        <f t="shared" si="36"/>
        <v/>
      </c>
      <c r="I330" s="83" t="str">
        <f t="shared" si="31"/>
        <v/>
      </c>
      <c r="J330" s="10" t="str">
        <f t="shared" si="34"/>
        <v/>
      </c>
    </row>
    <row r="331" spans="1:10" x14ac:dyDescent="0.25">
      <c r="A331" s="10" t="str">
        <f>IF(B331="","",COUNTA($B$33:B331)-COUNTBLANK($B$33:B331))</f>
        <v/>
      </c>
      <c r="B331" s="1"/>
      <c r="C331" s="10" t="str">
        <f>IF(B331="","",AVERAGE($B$33:B331))</f>
        <v/>
      </c>
      <c r="D331" s="10" t="str">
        <f>IF(B331="","",_xlfn.STDEV.S($B$33:B331))</f>
        <v/>
      </c>
      <c r="E331" s="82" t="str">
        <f t="shared" si="35"/>
        <v/>
      </c>
      <c r="F331" s="80" t="str">
        <f t="shared" si="32"/>
        <v/>
      </c>
      <c r="G331" s="80" t="str">
        <f t="shared" si="33"/>
        <v/>
      </c>
      <c r="H331" s="81" t="str">
        <f t="shared" si="36"/>
        <v/>
      </c>
      <c r="I331" s="83" t="str">
        <f t="shared" si="31"/>
        <v/>
      </c>
      <c r="J331" s="10" t="str">
        <f t="shared" si="34"/>
        <v/>
      </c>
    </row>
    <row r="332" spans="1:10" x14ac:dyDescent="0.25">
      <c r="A332" s="10" t="str">
        <f>IF(B332="","",COUNTA($B$33:B332)-COUNTBLANK($B$33:B332))</f>
        <v/>
      </c>
      <c r="B332" s="1"/>
      <c r="C332" s="10" t="str">
        <f>IF(B332="","",AVERAGE($B$33:B332))</f>
        <v/>
      </c>
      <c r="D332" s="10" t="str">
        <f>IF(B332="","",_xlfn.STDEV.S($B$33:B332))</f>
        <v/>
      </c>
      <c r="E332" s="82" t="str">
        <f t="shared" si="35"/>
        <v/>
      </c>
      <c r="F332" s="80" t="str">
        <f t="shared" si="32"/>
        <v/>
      </c>
      <c r="G332" s="80" t="str">
        <f t="shared" si="33"/>
        <v/>
      </c>
      <c r="H332" s="81" t="str">
        <f t="shared" si="36"/>
        <v/>
      </c>
      <c r="I332" s="83" t="str">
        <f t="shared" si="31"/>
        <v/>
      </c>
      <c r="J332" s="10" t="str">
        <f t="shared" si="34"/>
        <v/>
      </c>
    </row>
    <row r="333" spans="1:10" x14ac:dyDescent="0.25">
      <c r="A333" s="10" t="str">
        <f>IF(B333="","",COUNTA($B$33:B333)-COUNTBLANK($B$33:B333))</f>
        <v/>
      </c>
      <c r="B333" s="1"/>
      <c r="C333" s="10" t="str">
        <f>IF(B333="","",AVERAGE($B$33:B333))</f>
        <v/>
      </c>
      <c r="D333" s="10" t="str">
        <f>IF(B333="","",_xlfn.STDEV.S($B$33:B333))</f>
        <v/>
      </c>
      <c r="E333" s="82" t="str">
        <f t="shared" si="35"/>
        <v/>
      </c>
      <c r="F333" s="80" t="str">
        <f t="shared" si="32"/>
        <v/>
      </c>
      <c r="G333" s="80" t="str">
        <f t="shared" si="33"/>
        <v/>
      </c>
      <c r="H333" s="81" t="str">
        <f t="shared" si="36"/>
        <v/>
      </c>
      <c r="I333" s="83" t="str">
        <f t="shared" si="31"/>
        <v/>
      </c>
      <c r="J333" s="10" t="str">
        <f t="shared" si="34"/>
        <v/>
      </c>
    </row>
    <row r="334" spans="1:10" x14ac:dyDescent="0.25">
      <c r="A334" s="10" t="str">
        <f>IF(B334="","",COUNTA($B$33:B334)-COUNTBLANK($B$33:B334))</f>
        <v/>
      </c>
      <c r="B334" s="1"/>
      <c r="C334" s="10" t="str">
        <f>IF(B334="","",AVERAGE($B$33:B334))</f>
        <v/>
      </c>
      <c r="D334" s="10" t="str">
        <f>IF(B334="","",_xlfn.STDEV.S($B$33:B334))</f>
        <v/>
      </c>
      <c r="E334" s="82" t="str">
        <f t="shared" si="35"/>
        <v/>
      </c>
      <c r="F334" s="80" t="str">
        <f t="shared" si="32"/>
        <v/>
      </c>
      <c r="G334" s="80" t="str">
        <f t="shared" si="33"/>
        <v/>
      </c>
      <c r="H334" s="81" t="str">
        <f t="shared" si="36"/>
        <v/>
      </c>
      <c r="I334" s="83" t="str">
        <f t="shared" si="31"/>
        <v/>
      </c>
      <c r="J334" s="10" t="str">
        <f t="shared" si="34"/>
        <v/>
      </c>
    </row>
    <row r="335" spans="1:10" x14ac:dyDescent="0.25">
      <c r="A335" s="10" t="str">
        <f>IF(B335="","",COUNTA($B$33:B335)-COUNTBLANK($B$33:B335))</f>
        <v/>
      </c>
      <c r="B335" s="1"/>
      <c r="C335" s="10" t="str">
        <f>IF(B335="","",AVERAGE($B$33:B335))</f>
        <v/>
      </c>
      <c r="D335" s="10" t="str">
        <f>IF(B335="","",_xlfn.STDEV.S($B$33:B335))</f>
        <v/>
      </c>
      <c r="E335" s="82" t="str">
        <f t="shared" si="35"/>
        <v/>
      </c>
      <c r="F335" s="80" t="str">
        <f t="shared" si="32"/>
        <v/>
      </c>
      <c r="G335" s="80" t="str">
        <f t="shared" si="33"/>
        <v/>
      </c>
      <c r="H335" s="81" t="str">
        <f t="shared" si="36"/>
        <v/>
      </c>
      <c r="I335" s="83" t="str">
        <f t="shared" si="31"/>
        <v/>
      </c>
      <c r="J335" s="10" t="str">
        <f t="shared" si="34"/>
        <v/>
      </c>
    </row>
    <row r="336" spans="1:10" x14ac:dyDescent="0.25">
      <c r="A336" s="10" t="str">
        <f>IF(B336="","",COUNTA($B$33:B336)-COUNTBLANK($B$33:B336))</f>
        <v/>
      </c>
      <c r="B336" s="1"/>
      <c r="C336" s="10" t="str">
        <f>IF(B336="","",AVERAGE($B$33:B336))</f>
        <v/>
      </c>
      <c r="D336" s="10" t="str">
        <f>IF(B336="","",_xlfn.STDEV.S($B$33:B336))</f>
        <v/>
      </c>
      <c r="E336" s="82" t="str">
        <f t="shared" si="35"/>
        <v/>
      </c>
      <c r="F336" s="80" t="str">
        <f t="shared" si="32"/>
        <v/>
      </c>
      <c r="G336" s="80" t="str">
        <f t="shared" si="33"/>
        <v/>
      </c>
      <c r="H336" s="81" t="str">
        <f t="shared" si="36"/>
        <v/>
      </c>
      <c r="I336" s="83" t="str">
        <f t="shared" ref="I336:I399" si="37">IF(D336="","",_xlfn.CONFIDENCE.NORM(1-$C$11,E336,A336))</f>
        <v/>
      </c>
      <c r="J336" s="10" t="str">
        <f t="shared" si="34"/>
        <v/>
      </c>
    </row>
    <row r="337" spans="1:10" x14ac:dyDescent="0.25">
      <c r="A337" s="10" t="str">
        <f>IF(B337="","",COUNTA($B$33:B337)-COUNTBLANK($B$33:B337))</f>
        <v/>
      </c>
      <c r="B337" s="1"/>
      <c r="C337" s="10" t="str">
        <f>IF(B337="","",AVERAGE($B$33:B337))</f>
        <v/>
      </c>
      <c r="D337" s="10" t="str">
        <f>IF(B337="","",_xlfn.STDEV.S($B$33:B337))</f>
        <v/>
      </c>
      <c r="E337" s="82" t="str">
        <f t="shared" si="35"/>
        <v/>
      </c>
      <c r="F337" s="80" t="str">
        <f t="shared" si="32"/>
        <v/>
      </c>
      <c r="G337" s="80" t="str">
        <f t="shared" si="33"/>
        <v/>
      </c>
      <c r="H337" s="81" t="str">
        <f t="shared" si="36"/>
        <v/>
      </c>
      <c r="I337" s="83" t="str">
        <f t="shared" si="37"/>
        <v/>
      </c>
      <c r="J337" s="10" t="str">
        <f t="shared" si="34"/>
        <v/>
      </c>
    </row>
    <row r="338" spans="1:10" x14ac:dyDescent="0.25">
      <c r="A338" s="10" t="str">
        <f>IF(B338="","",COUNTA($B$33:B338)-COUNTBLANK($B$33:B338))</f>
        <v/>
      </c>
      <c r="B338" s="1"/>
      <c r="C338" s="10" t="str">
        <f>IF(B338="","",AVERAGE($B$33:B338))</f>
        <v/>
      </c>
      <c r="D338" s="10" t="str">
        <f>IF(B338="","",_xlfn.STDEV.S($B$33:B338))</f>
        <v/>
      </c>
      <c r="E338" s="82" t="str">
        <f t="shared" si="35"/>
        <v/>
      </c>
      <c r="F338" s="80" t="str">
        <f t="shared" si="32"/>
        <v/>
      </c>
      <c r="G338" s="80" t="str">
        <f t="shared" si="33"/>
        <v/>
      </c>
      <c r="H338" s="81" t="str">
        <f t="shared" si="36"/>
        <v/>
      </c>
      <c r="I338" s="83" t="str">
        <f t="shared" si="37"/>
        <v/>
      </c>
      <c r="J338" s="10" t="str">
        <f t="shared" si="34"/>
        <v/>
      </c>
    </row>
    <row r="339" spans="1:10" x14ac:dyDescent="0.25">
      <c r="A339" s="10" t="str">
        <f>IF(B339="","",COUNTA($B$33:B339)-COUNTBLANK($B$33:B339))</f>
        <v/>
      </c>
      <c r="B339" s="1"/>
      <c r="C339" s="10" t="str">
        <f>IF(B339="","",AVERAGE($B$33:B339))</f>
        <v/>
      </c>
      <c r="D339" s="10" t="str">
        <f>IF(B339="","",_xlfn.STDEV.S($B$33:B339))</f>
        <v/>
      </c>
      <c r="E339" s="82" t="str">
        <f t="shared" si="35"/>
        <v/>
      </c>
      <c r="F339" s="80" t="str">
        <f t="shared" si="32"/>
        <v/>
      </c>
      <c r="G339" s="80" t="str">
        <f t="shared" si="33"/>
        <v/>
      </c>
      <c r="H339" s="81" t="str">
        <f t="shared" si="36"/>
        <v/>
      </c>
      <c r="I339" s="83" t="str">
        <f t="shared" si="37"/>
        <v/>
      </c>
      <c r="J339" s="10" t="str">
        <f t="shared" si="34"/>
        <v/>
      </c>
    </row>
    <row r="340" spans="1:10" x14ac:dyDescent="0.25">
      <c r="A340" s="10" t="str">
        <f>IF(B340="","",COUNTA($B$33:B340)-COUNTBLANK($B$33:B340))</f>
        <v/>
      </c>
      <c r="B340" s="1"/>
      <c r="C340" s="10" t="str">
        <f>IF(B340="","",AVERAGE($B$33:B340))</f>
        <v/>
      </c>
      <c r="D340" s="10" t="str">
        <f>IF(B340="","",_xlfn.STDEV.S($B$33:B340))</f>
        <v/>
      </c>
      <c r="E340" s="82" t="str">
        <f t="shared" si="35"/>
        <v/>
      </c>
      <c r="F340" s="80" t="str">
        <f t="shared" si="32"/>
        <v/>
      </c>
      <c r="G340" s="80" t="str">
        <f t="shared" si="33"/>
        <v/>
      </c>
      <c r="H340" s="81" t="str">
        <f t="shared" si="36"/>
        <v/>
      </c>
      <c r="I340" s="83" t="str">
        <f t="shared" si="37"/>
        <v/>
      </c>
      <c r="J340" s="10" t="str">
        <f t="shared" si="34"/>
        <v/>
      </c>
    </row>
    <row r="341" spans="1:10" x14ac:dyDescent="0.25">
      <c r="A341" s="10" t="str">
        <f>IF(B341="","",COUNTA($B$33:B341)-COUNTBLANK($B$33:B341))</f>
        <v/>
      </c>
      <c r="B341" s="1"/>
      <c r="C341" s="10" t="str">
        <f>IF(B341="","",AVERAGE($B$33:B341))</f>
        <v/>
      </c>
      <c r="D341" s="10" t="str">
        <f>IF(B341="","",_xlfn.STDEV.S($B$33:B341))</f>
        <v/>
      </c>
      <c r="E341" s="82" t="str">
        <f t="shared" si="35"/>
        <v/>
      </c>
      <c r="F341" s="80" t="str">
        <f t="shared" si="32"/>
        <v/>
      </c>
      <c r="G341" s="80" t="str">
        <f t="shared" si="33"/>
        <v/>
      </c>
      <c r="H341" s="81" t="str">
        <f t="shared" si="36"/>
        <v/>
      </c>
      <c r="I341" s="83" t="str">
        <f t="shared" si="37"/>
        <v/>
      </c>
      <c r="J341" s="10" t="str">
        <f t="shared" si="34"/>
        <v/>
      </c>
    </row>
    <row r="342" spans="1:10" x14ac:dyDescent="0.25">
      <c r="A342" s="10" t="str">
        <f>IF(B342="","",COUNTA($B$33:B342)-COUNTBLANK($B$33:B342))</f>
        <v/>
      </c>
      <c r="B342" s="1"/>
      <c r="C342" s="10" t="str">
        <f>IF(B342="","",AVERAGE($B$33:B342))</f>
        <v/>
      </c>
      <c r="D342" s="10" t="str">
        <f>IF(B342="","",_xlfn.STDEV.S($B$33:B342))</f>
        <v/>
      </c>
      <c r="E342" s="82" t="str">
        <f t="shared" si="35"/>
        <v/>
      </c>
      <c r="F342" s="80" t="str">
        <f t="shared" si="32"/>
        <v/>
      </c>
      <c r="G342" s="80" t="str">
        <f t="shared" si="33"/>
        <v/>
      </c>
      <c r="H342" s="81" t="str">
        <f t="shared" si="36"/>
        <v/>
      </c>
      <c r="I342" s="83" t="str">
        <f t="shared" si="37"/>
        <v/>
      </c>
      <c r="J342" s="10" t="str">
        <f t="shared" si="34"/>
        <v/>
      </c>
    </row>
    <row r="343" spans="1:10" x14ac:dyDescent="0.25">
      <c r="A343" s="10" t="str">
        <f>IF(B343="","",COUNTA($B$33:B343)-COUNTBLANK($B$33:B343))</f>
        <v/>
      </c>
      <c r="B343" s="1"/>
      <c r="C343" s="10" t="str">
        <f>IF(B343="","",AVERAGE($B$33:B343))</f>
        <v/>
      </c>
      <c r="D343" s="10" t="str">
        <f>IF(B343="","",_xlfn.STDEV.S($B$33:B343))</f>
        <v/>
      </c>
      <c r="E343" s="82" t="str">
        <f t="shared" si="35"/>
        <v/>
      </c>
      <c r="F343" s="80" t="str">
        <f t="shared" si="32"/>
        <v/>
      </c>
      <c r="G343" s="80" t="str">
        <f t="shared" si="33"/>
        <v/>
      </c>
      <c r="H343" s="81" t="str">
        <f t="shared" si="36"/>
        <v/>
      </c>
      <c r="I343" s="83" t="str">
        <f t="shared" si="37"/>
        <v/>
      </c>
      <c r="J343" s="10" t="str">
        <f t="shared" si="34"/>
        <v/>
      </c>
    </row>
    <row r="344" spans="1:10" x14ac:dyDescent="0.25">
      <c r="A344" s="10" t="str">
        <f>IF(B344="","",COUNTA($B$33:B344)-COUNTBLANK($B$33:B344))</f>
        <v/>
      </c>
      <c r="B344" s="1"/>
      <c r="C344" s="10" t="str">
        <f>IF(B344="","",AVERAGE($B$33:B344))</f>
        <v/>
      </c>
      <c r="D344" s="10" t="str">
        <f>IF(B344="","",_xlfn.STDEV.S($B$33:B344))</f>
        <v/>
      </c>
      <c r="E344" s="82" t="str">
        <f t="shared" si="35"/>
        <v/>
      </c>
      <c r="F344" s="80" t="str">
        <f t="shared" si="32"/>
        <v/>
      </c>
      <c r="G344" s="80" t="str">
        <f t="shared" si="33"/>
        <v/>
      </c>
      <c r="H344" s="81" t="str">
        <f t="shared" si="36"/>
        <v/>
      </c>
      <c r="I344" s="83" t="str">
        <f t="shared" si="37"/>
        <v/>
      </c>
      <c r="J344" s="10" t="str">
        <f t="shared" si="34"/>
        <v/>
      </c>
    </row>
    <row r="345" spans="1:10" x14ac:dyDescent="0.25">
      <c r="A345" s="10" t="str">
        <f>IF(B345="","",COUNTA($B$33:B345)-COUNTBLANK($B$33:B345))</f>
        <v/>
      </c>
      <c r="B345" s="1"/>
      <c r="C345" s="10" t="str">
        <f>IF(B345="","",AVERAGE($B$33:B345))</f>
        <v/>
      </c>
      <c r="D345" s="10" t="str">
        <f>IF(B345="","",_xlfn.STDEV.S($B$33:B345))</f>
        <v/>
      </c>
      <c r="E345" s="82" t="str">
        <f t="shared" si="35"/>
        <v/>
      </c>
      <c r="F345" s="80" t="str">
        <f t="shared" si="32"/>
        <v/>
      </c>
      <c r="G345" s="80" t="str">
        <f t="shared" si="33"/>
        <v/>
      </c>
      <c r="H345" s="81" t="str">
        <f t="shared" si="36"/>
        <v/>
      </c>
      <c r="I345" s="83" t="str">
        <f t="shared" si="37"/>
        <v/>
      </c>
      <c r="J345" s="10" t="str">
        <f t="shared" si="34"/>
        <v/>
      </c>
    </row>
    <row r="346" spans="1:10" x14ac:dyDescent="0.25">
      <c r="A346" s="10" t="str">
        <f>IF(B346="","",COUNTA($B$33:B346)-COUNTBLANK($B$33:B346))</f>
        <v/>
      </c>
      <c r="B346" s="1"/>
      <c r="C346" s="10" t="str">
        <f>IF(B346="","",AVERAGE($B$33:B346))</f>
        <v/>
      </c>
      <c r="D346" s="10" t="str">
        <f>IF(B346="","",_xlfn.STDEV.S($B$33:B346))</f>
        <v/>
      </c>
      <c r="E346" s="82" t="str">
        <f t="shared" si="35"/>
        <v/>
      </c>
      <c r="F346" s="80" t="str">
        <f t="shared" si="32"/>
        <v/>
      </c>
      <c r="G346" s="80" t="str">
        <f t="shared" si="33"/>
        <v/>
      </c>
      <c r="H346" s="81" t="str">
        <f t="shared" si="36"/>
        <v/>
      </c>
      <c r="I346" s="83" t="str">
        <f t="shared" si="37"/>
        <v/>
      </c>
      <c r="J346" s="10" t="str">
        <f t="shared" si="34"/>
        <v/>
      </c>
    </row>
    <row r="347" spans="1:10" x14ac:dyDescent="0.25">
      <c r="A347" s="10" t="str">
        <f>IF(B347="","",COUNTA($B$33:B347)-COUNTBLANK($B$33:B347))</f>
        <v/>
      </c>
      <c r="B347" s="1"/>
      <c r="C347" s="10" t="str">
        <f>IF(B347="","",AVERAGE($B$33:B347))</f>
        <v/>
      </c>
      <c r="D347" s="10" t="str">
        <f>IF(B347="","",_xlfn.STDEV.S($B$33:B347))</f>
        <v/>
      </c>
      <c r="E347" s="82" t="str">
        <f t="shared" si="35"/>
        <v/>
      </c>
      <c r="F347" s="80" t="str">
        <f t="shared" si="32"/>
        <v/>
      </c>
      <c r="G347" s="80" t="str">
        <f t="shared" si="33"/>
        <v/>
      </c>
      <c r="H347" s="81" t="str">
        <f t="shared" si="36"/>
        <v/>
      </c>
      <c r="I347" s="83" t="str">
        <f t="shared" si="37"/>
        <v/>
      </c>
      <c r="J347" s="10" t="str">
        <f t="shared" si="34"/>
        <v/>
      </c>
    </row>
    <row r="348" spans="1:10" x14ac:dyDescent="0.25">
      <c r="A348" s="10" t="str">
        <f>IF(B348="","",COUNTA($B$33:B348)-COUNTBLANK($B$33:B348))</f>
        <v/>
      </c>
      <c r="B348" s="1"/>
      <c r="C348" s="10" t="str">
        <f>IF(B348="","",AVERAGE($B$33:B348))</f>
        <v/>
      </c>
      <c r="D348" s="10" t="str">
        <f>IF(B348="","",_xlfn.STDEV.S($B$33:B348))</f>
        <v/>
      </c>
      <c r="E348" s="82" t="str">
        <f t="shared" si="35"/>
        <v/>
      </c>
      <c r="F348" s="80" t="str">
        <f t="shared" si="32"/>
        <v/>
      </c>
      <c r="G348" s="80" t="str">
        <f t="shared" si="33"/>
        <v/>
      </c>
      <c r="H348" s="81" t="str">
        <f t="shared" si="36"/>
        <v/>
      </c>
      <c r="I348" s="83" t="str">
        <f t="shared" si="37"/>
        <v/>
      </c>
      <c r="J348" s="10" t="str">
        <f t="shared" si="34"/>
        <v/>
      </c>
    </row>
    <row r="349" spans="1:10" x14ac:dyDescent="0.25">
      <c r="A349" s="10" t="str">
        <f>IF(B349="","",COUNTA($B$33:B349)-COUNTBLANK($B$33:B349))</f>
        <v/>
      </c>
      <c r="B349" s="1"/>
      <c r="C349" s="10" t="str">
        <f>IF(B349="","",AVERAGE($B$33:B349))</f>
        <v/>
      </c>
      <c r="D349" s="10" t="str">
        <f>IF(B349="","",_xlfn.STDEV.S($B$33:B349))</f>
        <v/>
      </c>
      <c r="E349" s="82" t="str">
        <f t="shared" si="35"/>
        <v/>
      </c>
      <c r="F349" s="80" t="str">
        <f t="shared" si="32"/>
        <v/>
      </c>
      <c r="G349" s="80" t="str">
        <f t="shared" si="33"/>
        <v/>
      </c>
      <c r="H349" s="81" t="str">
        <f t="shared" si="36"/>
        <v/>
      </c>
      <c r="I349" s="83" t="str">
        <f t="shared" si="37"/>
        <v/>
      </c>
      <c r="J349" s="10" t="str">
        <f t="shared" si="34"/>
        <v/>
      </c>
    </row>
    <row r="350" spans="1:10" x14ac:dyDescent="0.25">
      <c r="A350" s="10" t="str">
        <f>IF(B350="","",COUNTA($B$33:B350)-COUNTBLANK($B$33:B350))</f>
        <v/>
      </c>
      <c r="B350" s="1"/>
      <c r="C350" s="10" t="str">
        <f>IF(B350="","",AVERAGE($B$33:B350))</f>
        <v/>
      </c>
      <c r="D350" s="10" t="str">
        <f>IF(B350="","",_xlfn.STDEV.S($B$33:B350))</f>
        <v/>
      </c>
      <c r="E350" s="82" t="str">
        <f t="shared" si="35"/>
        <v/>
      </c>
      <c r="F350" s="80" t="str">
        <f t="shared" si="32"/>
        <v/>
      </c>
      <c r="G350" s="80" t="str">
        <f t="shared" si="33"/>
        <v/>
      </c>
      <c r="H350" s="81" t="str">
        <f t="shared" si="36"/>
        <v/>
      </c>
      <c r="I350" s="83" t="str">
        <f t="shared" si="37"/>
        <v/>
      </c>
      <c r="J350" s="10" t="str">
        <f t="shared" si="34"/>
        <v/>
      </c>
    </row>
    <row r="351" spans="1:10" x14ac:dyDescent="0.25">
      <c r="A351" s="10" t="str">
        <f>IF(B351="","",COUNTA($B$33:B351)-COUNTBLANK($B$33:B351))</f>
        <v/>
      </c>
      <c r="B351" s="1"/>
      <c r="C351" s="10" t="str">
        <f>IF(B351="","",AVERAGE($B$33:B351))</f>
        <v/>
      </c>
      <c r="D351" s="10" t="str">
        <f>IF(B351="","",_xlfn.STDEV.S($B$33:B351))</f>
        <v/>
      </c>
      <c r="E351" s="82" t="str">
        <f t="shared" si="35"/>
        <v/>
      </c>
      <c r="F351" s="80" t="str">
        <f t="shared" si="32"/>
        <v/>
      </c>
      <c r="G351" s="80" t="str">
        <f t="shared" si="33"/>
        <v/>
      </c>
      <c r="H351" s="81" t="str">
        <f t="shared" si="36"/>
        <v/>
      </c>
      <c r="I351" s="83" t="str">
        <f t="shared" si="37"/>
        <v/>
      </c>
      <c r="J351" s="10" t="str">
        <f t="shared" si="34"/>
        <v/>
      </c>
    </row>
    <row r="352" spans="1:10" x14ac:dyDescent="0.25">
      <c r="A352" s="10" t="str">
        <f>IF(B352="","",COUNTA($B$33:B352)-COUNTBLANK($B$33:B352))</f>
        <v/>
      </c>
      <c r="B352" s="1"/>
      <c r="C352" s="10" t="str">
        <f>IF(B352="","",AVERAGE($B$33:B352))</f>
        <v/>
      </c>
      <c r="D352" s="10" t="str">
        <f>IF(B352="","",_xlfn.STDEV.S($B$33:B352))</f>
        <v/>
      </c>
      <c r="E352" s="82" t="str">
        <f t="shared" si="35"/>
        <v/>
      </c>
      <c r="F352" s="80" t="str">
        <f t="shared" si="32"/>
        <v/>
      </c>
      <c r="G352" s="80" t="str">
        <f t="shared" si="33"/>
        <v/>
      </c>
      <c r="H352" s="81" t="str">
        <f t="shared" si="36"/>
        <v/>
      </c>
      <c r="I352" s="83" t="str">
        <f t="shared" si="37"/>
        <v/>
      </c>
      <c r="J352" s="10" t="str">
        <f t="shared" si="34"/>
        <v/>
      </c>
    </row>
    <row r="353" spans="1:10" x14ac:dyDescent="0.25">
      <c r="A353" s="10" t="str">
        <f>IF(B353="","",COUNTA($B$33:B353)-COUNTBLANK($B$33:B353))</f>
        <v/>
      </c>
      <c r="B353" s="1"/>
      <c r="C353" s="10" t="str">
        <f>IF(B353="","",AVERAGE($B$33:B353))</f>
        <v/>
      </c>
      <c r="D353" s="10" t="str">
        <f>IF(B353="","",_xlfn.STDEV.S($B$33:B353))</f>
        <v/>
      </c>
      <c r="E353" s="82" t="str">
        <f t="shared" si="35"/>
        <v/>
      </c>
      <c r="F353" s="80" t="str">
        <f t="shared" si="32"/>
        <v/>
      </c>
      <c r="G353" s="80" t="str">
        <f t="shared" si="33"/>
        <v/>
      </c>
      <c r="H353" s="81" t="str">
        <f t="shared" si="36"/>
        <v/>
      </c>
      <c r="I353" s="83" t="str">
        <f t="shared" si="37"/>
        <v/>
      </c>
      <c r="J353" s="10" t="str">
        <f t="shared" si="34"/>
        <v/>
      </c>
    </row>
    <row r="354" spans="1:10" x14ac:dyDescent="0.25">
      <c r="A354" s="10" t="str">
        <f>IF(B354="","",COUNTA($B$33:B354)-COUNTBLANK($B$33:B354))</f>
        <v/>
      </c>
      <c r="B354" s="1"/>
      <c r="C354" s="10" t="str">
        <f>IF(B354="","",AVERAGE($B$33:B354))</f>
        <v/>
      </c>
      <c r="D354" s="10" t="str">
        <f>IF(B354="","",_xlfn.STDEV.S($B$33:B354))</f>
        <v/>
      </c>
      <c r="E354" s="82" t="str">
        <f t="shared" si="35"/>
        <v/>
      </c>
      <c r="F354" s="80" t="str">
        <f t="shared" ref="F354:F417" si="38">IF(D354="","",($C$5-$C$4)/(6*D354))</f>
        <v/>
      </c>
      <c r="G354" s="80" t="str">
        <f t="shared" ref="G354:G417" si="39">IF(D354="","",MIN(($C$5-C354)/(3*D354),(C354-$C$4)/(3*D354)))</f>
        <v/>
      </c>
      <c r="H354" s="81" t="str">
        <f t="shared" si="36"/>
        <v/>
      </c>
      <c r="I354" s="83" t="str">
        <f t="shared" si="37"/>
        <v/>
      </c>
      <c r="J354" s="10" t="str">
        <f t="shared" ref="J354:J417" si="40">IF(B354="","",B354)</f>
        <v/>
      </c>
    </row>
    <row r="355" spans="1:10" x14ac:dyDescent="0.25">
      <c r="A355" s="10" t="str">
        <f>IF(B355="","",COUNTA($B$33:B355)-COUNTBLANK($B$33:B355))</f>
        <v/>
      </c>
      <c r="B355" s="1"/>
      <c r="C355" s="10" t="str">
        <f>IF(B355="","",AVERAGE($B$33:B355))</f>
        <v/>
      </c>
      <c r="D355" s="10" t="str">
        <f>IF(B355="","",_xlfn.STDEV.S($B$33:B355))</f>
        <v/>
      </c>
      <c r="E355" s="82" t="str">
        <f t="shared" si="35"/>
        <v/>
      </c>
      <c r="F355" s="80" t="str">
        <f t="shared" si="38"/>
        <v/>
      </c>
      <c r="G355" s="80" t="str">
        <f t="shared" si="39"/>
        <v/>
      </c>
      <c r="H355" s="81" t="str">
        <f t="shared" si="36"/>
        <v/>
      </c>
      <c r="I355" s="83" t="str">
        <f t="shared" si="37"/>
        <v/>
      </c>
      <c r="J355" s="10" t="str">
        <f t="shared" si="40"/>
        <v/>
      </c>
    </row>
    <row r="356" spans="1:10" x14ac:dyDescent="0.25">
      <c r="A356" s="10" t="str">
        <f>IF(B356="","",COUNTA($B$33:B356)-COUNTBLANK($B$33:B356))</f>
        <v/>
      </c>
      <c r="B356" s="1"/>
      <c r="C356" s="10" t="str">
        <f>IF(B356="","",AVERAGE($B$33:B356))</f>
        <v/>
      </c>
      <c r="D356" s="10" t="str">
        <f>IF(B356="","",_xlfn.STDEV.S($B$33:B356))</f>
        <v/>
      </c>
      <c r="E356" s="82" t="str">
        <f t="shared" si="35"/>
        <v/>
      </c>
      <c r="F356" s="80" t="str">
        <f t="shared" si="38"/>
        <v/>
      </c>
      <c r="G356" s="80" t="str">
        <f t="shared" si="39"/>
        <v/>
      </c>
      <c r="H356" s="81" t="str">
        <f t="shared" si="36"/>
        <v/>
      </c>
      <c r="I356" s="83" t="str">
        <f t="shared" si="37"/>
        <v/>
      </c>
      <c r="J356" s="10" t="str">
        <f t="shared" si="40"/>
        <v/>
      </c>
    </row>
    <row r="357" spans="1:10" x14ac:dyDescent="0.25">
      <c r="A357" s="10" t="str">
        <f>IF(B357="","",COUNTA($B$33:B357)-COUNTBLANK($B$33:B357))</f>
        <v/>
      </c>
      <c r="B357" s="1"/>
      <c r="C357" s="10" t="str">
        <f>IF(B357="","",AVERAGE($B$33:B357))</f>
        <v/>
      </c>
      <c r="D357" s="10" t="str">
        <f>IF(B357="","",_xlfn.STDEV.S($B$33:B357))</f>
        <v/>
      </c>
      <c r="E357" s="82" t="str">
        <f t="shared" si="35"/>
        <v/>
      </c>
      <c r="F357" s="80" t="str">
        <f t="shared" si="38"/>
        <v/>
      </c>
      <c r="G357" s="80" t="str">
        <f t="shared" si="39"/>
        <v/>
      </c>
      <c r="H357" s="81" t="str">
        <f t="shared" si="36"/>
        <v/>
      </c>
      <c r="I357" s="83" t="str">
        <f t="shared" si="37"/>
        <v/>
      </c>
      <c r="J357" s="10" t="str">
        <f t="shared" si="40"/>
        <v/>
      </c>
    </row>
    <row r="358" spans="1:10" x14ac:dyDescent="0.25">
      <c r="A358" s="10" t="str">
        <f>IF(B358="","",COUNTA($B$33:B358)-COUNTBLANK($B$33:B358))</f>
        <v/>
      </c>
      <c r="B358" s="1"/>
      <c r="C358" s="10" t="str">
        <f>IF(B358="","",AVERAGE($B$33:B358))</f>
        <v/>
      </c>
      <c r="D358" s="10" t="str">
        <f>IF(B358="","",_xlfn.STDEV.S($B$33:B358))</f>
        <v/>
      </c>
      <c r="E358" s="82" t="str">
        <f t="shared" ref="E358:E421" si="41">IF(D358="","",D358/C358)</f>
        <v/>
      </c>
      <c r="F358" s="80" t="str">
        <f t="shared" si="38"/>
        <v/>
      </c>
      <c r="G358" s="80" t="str">
        <f t="shared" si="39"/>
        <v/>
      </c>
      <c r="H358" s="81" t="str">
        <f t="shared" ref="H358:H421" si="42">IF(D358="","",F358/(1+9*(F358-G358)^2))</f>
        <v/>
      </c>
      <c r="I358" s="83" t="str">
        <f t="shared" si="37"/>
        <v/>
      </c>
      <c r="J358" s="10" t="str">
        <f t="shared" si="40"/>
        <v/>
      </c>
    </row>
    <row r="359" spans="1:10" x14ac:dyDescent="0.25">
      <c r="A359" s="10" t="str">
        <f>IF(B359="","",COUNTA($B$33:B359)-COUNTBLANK($B$33:B359))</f>
        <v/>
      </c>
      <c r="B359" s="1"/>
      <c r="C359" s="10" t="str">
        <f>IF(B359="","",AVERAGE($B$33:B359))</f>
        <v/>
      </c>
      <c r="D359" s="10" t="str">
        <f>IF(B359="","",_xlfn.STDEV.S($B$33:B359))</f>
        <v/>
      </c>
      <c r="E359" s="82" t="str">
        <f t="shared" si="41"/>
        <v/>
      </c>
      <c r="F359" s="80" t="str">
        <f t="shared" si="38"/>
        <v/>
      </c>
      <c r="G359" s="80" t="str">
        <f t="shared" si="39"/>
        <v/>
      </c>
      <c r="H359" s="81" t="str">
        <f t="shared" si="42"/>
        <v/>
      </c>
      <c r="I359" s="83" t="str">
        <f t="shared" si="37"/>
        <v/>
      </c>
      <c r="J359" s="10" t="str">
        <f t="shared" si="40"/>
        <v/>
      </c>
    </row>
    <row r="360" spans="1:10" x14ac:dyDescent="0.25">
      <c r="A360" s="10" t="str">
        <f>IF(B360="","",COUNTA($B$33:B360)-COUNTBLANK($B$33:B360))</f>
        <v/>
      </c>
      <c r="B360" s="1"/>
      <c r="C360" s="10" t="str">
        <f>IF(B360="","",AVERAGE($B$33:B360))</f>
        <v/>
      </c>
      <c r="D360" s="10" t="str">
        <f>IF(B360="","",_xlfn.STDEV.S($B$33:B360))</f>
        <v/>
      </c>
      <c r="E360" s="82" t="str">
        <f t="shared" si="41"/>
        <v/>
      </c>
      <c r="F360" s="80" t="str">
        <f t="shared" si="38"/>
        <v/>
      </c>
      <c r="G360" s="80" t="str">
        <f t="shared" si="39"/>
        <v/>
      </c>
      <c r="H360" s="81" t="str">
        <f t="shared" si="42"/>
        <v/>
      </c>
      <c r="I360" s="83" t="str">
        <f t="shared" si="37"/>
        <v/>
      </c>
      <c r="J360" s="10" t="str">
        <f t="shared" si="40"/>
        <v/>
      </c>
    </row>
    <row r="361" spans="1:10" x14ac:dyDescent="0.25">
      <c r="A361" s="10" t="str">
        <f>IF(B361="","",COUNTA($B$33:B361)-COUNTBLANK($B$33:B361))</f>
        <v/>
      </c>
      <c r="B361" s="1"/>
      <c r="C361" s="10" t="str">
        <f>IF(B361="","",AVERAGE($B$33:B361))</f>
        <v/>
      </c>
      <c r="D361" s="10" t="str">
        <f>IF(B361="","",_xlfn.STDEV.S($B$33:B361))</f>
        <v/>
      </c>
      <c r="E361" s="82" t="str">
        <f t="shared" si="41"/>
        <v/>
      </c>
      <c r="F361" s="80" t="str">
        <f t="shared" si="38"/>
        <v/>
      </c>
      <c r="G361" s="80" t="str">
        <f t="shared" si="39"/>
        <v/>
      </c>
      <c r="H361" s="81" t="str">
        <f t="shared" si="42"/>
        <v/>
      </c>
      <c r="I361" s="83" t="str">
        <f t="shared" si="37"/>
        <v/>
      </c>
      <c r="J361" s="10" t="str">
        <f t="shared" si="40"/>
        <v/>
      </c>
    </row>
    <row r="362" spans="1:10" x14ac:dyDescent="0.25">
      <c r="A362" s="10" t="str">
        <f>IF(B362="","",COUNTA($B$33:B362)-COUNTBLANK($B$33:B362))</f>
        <v/>
      </c>
      <c r="B362" s="1"/>
      <c r="C362" s="10" t="str">
        <f>IF(B362="","",AVERAGE($B$33:B362))</f>
        <v/>
      </c>
      <c r="D362" s="10" t="str">
        <f>IF(B362="","",_xlfn.STDEV.S($B$33:B362))</f>
        <v/>
      </c>
      <c r="E362" s="82" t="str">
        <f t="shared" si="41"/>
        <v/>
      </c>
      <c r="F362" s="80" t="str">
        <f t="shared" si="38"/>
        <v/>
      </c>
      <c r="G362" s="80" t="str">
        <f t="shared" si="39"/>
        <v/>
      </c>
      <c r="H362" s="81" t="str">
        <f t="shared" si="42"/>
        <v/>
      </c>
      <c r="I362" s="83" t="str">
        <f t="shared" si="37"/>
        <v/>
      </c>
      <c r="J362" s="10" t="str">
        <f t="shared" si="40"/>
        <v/>
      </c>
    </row>
    <row r="363" spans="1:10" x14ac:dyDescent="0.25">
      <c r="A363" s="10" t="str">
        <f>IF(B363="","",COUNTA($B$33:B363)-COUNTBLANK($B$33:B363))</f>
        <v/>
      </c>
      <c r="B363" s="1"/>
      <c r="C363" s="10" t="str">
        <f>IF(B363="","",AVERAGE($B$33:B363))</f>
        <v/>
      </c>
      <c r="D363" s="10" t="str">
        <f>IF(B363="","",_xlfn.STDEV.S($B$33:B363))</f>
        <v/>
      </c>
      <c r="E363" s="82" t="str">
        <f t="shared" si="41"/>
        <v/>
      </c>
      <c r="F363" s="80" t="str">
        <f t="shared" si="38"/>
        <v/>
      </c>
      <c r="G363" s="80" t="str">
        <f t="shared" si="39"/>
        <v/>
      </c>
      <c r="H363" s="81" t="str">
        <f t="shared" si="42"/>
        <v/>
      </c>
      <c r="I363" s="83" t="str">
        <f t="shared" si="37"/>
        <v/>
      </c>
      <c r="J363" s="10" t="str">
        <f t="shared" si="40"/>
        <v/>
      </c>
    </row>
    <row r="364" spans="1:10" x14ac:dyDescent="0.25">
      <c r="A364" s="10" t="str">
        <f>IF(B364="","",COUNTA($B$33:B364)-COUNTBLANK($B$33:B364))</f>
        <v/>
      </c>
      <c r="B364" s="1"/>
      <c r="C364" s="10" t="str">
        <f>IF(B364="","",AVERAGE($B$33:B364))</f>
        <v/>
      </c>
      <c r="D364" s="10" t="str">
        <f>IF(B364="","",_xlfn.STDEV.S($B$33:B364))</f>
        <v/>
      </c>
      <c r="E364" s="82" t="str">
        <f t="shared" si="41"/>
        <v/>
      </c>
      <c r="F364" s="80" t="str">
        <f t="shared" si="38"/>
        <v/>
      </c>
      <c r="G364" s="80" t="str">
        <f t="shared" si="39"/>
        <v/>
      </c>
      <c r="H364" s="81" t="str">
        <f t="shared" si="42"/>
        <v/>
      </c>
      <c r="I364" s="83" t="str">
        <f t="shared" si="37"/>
        <v/>
      </c>
      <c r="J364" s="10" t="str">
        <f t="shared" si="40"/>
        <v/>
      </c>
    </row>
    <row r="365" spans="1:10" x14ac:dyDescent="0.25">
      <c r="A365" s="10" t="str">
        <f>IF(B365="","",COUNTA($B$33:B365)-COUNTBLANK($B$33:B365))</f>
        <v/>
      </c>
      <c r="B365" s="1"/>
      <c r="C365" s="10" t="str">
        <f>IF(B365="","",AVERAGE($B$33:B365))</f>
        <v/>
      </c>
      <c r="D365" s="10" t="str">
        <f>IF(B365="","",_xlfn.STDEV.S($B$33:B365))</f>
        <v/>
      </c>
      <c r="E365" s="82" t="str">
        <f t="shared" si="41"/>
        <v/>
      </c>
      <c r="F365" s="80" t="str">
        <f t="shared" si="38"/>
        <v/>
      </c>
      <c r="G365" s="80" t="str">
        <f t="shared" si="39"/>
        <v/>
      </c>
      <c r="H365" s="81" t="str">
        <f t="shared" si="42"/>
        <v/>
      </c>
      <c r="I365" s="83" t="str">
        <f t="shared" si="37"/>
        <v/>
      </c>
      <c r="J365" s="10" t="str">
        <f t="shared" si="40"/>
        <v/>
      </c>
    </row>
    <row r="366" spans="1:10" x14ac:dyDescent="0.25">
      <c r="A366" s="10" t="str">
        <f>IF(B366="","",COUNTA($B$33:B366)-COUNTBLANK($B$33:B366))</f>
        <v/>
      </c>
      <c r="B366" s="1"/>
      <c r="C366" s="10" t="str">
        <f>IF(B366="","",AVERAGE($B$33:B366))</f>
        <v/>
      </c>
      <c r="D366" s="10" t="str">
        <f>IF(B366="","",_xlfn.STDEV.S($B$33:B366))</f>
        <v/>
      </c>
      <c r="E366" s="82" t="str">
        <f t="shared" si="41"/>
        <v/>
      </c>
      <c r="F366" s="80" t="str">
        <f t="shared" si="38"/>
        <v/>
      </c>
      <c r="G366" s="80" t="str">
        <f t="shared" si="39"/>
        <v/>
      </c>
      <c r="H366" s="81" t="str">
        <f t="shared" si="42"/>
        <v/>
      </c>
      <c r="I366" s="83" t="str">
        <f t="shared" si="37"/>
        <v/>
      </c>
      <c r="J366" s="10" t="str">
        <f t="shared" si="40"/>
        <v/>
      </c>
    </row>
    <row r="367" spans="1:10" x14ac:dyDescent="0.25">
      <c r="A367" s="10" t="str">
        <f>IF(B367="","",COUNTA($B$33:B367)-COUNTBLANK($B$33:B367))</f>
        <v/>
      </c>
      <c r="B367" s="1"/>
      <c r="C367" s="10" t="str">
        <f>IF(B367="","",AVERAGE($B$33:B367))</f>
        <v/>
      </c>
      <c r="D367" s="10" t="str">
        <f>IF(B367="","",_xlfn.STDEV.S($B$33:B367))</f>
        <v/>
      </c>
      <c r="E367" s="82" t="str">
        <f t="shared" si="41"/>
        <v/>
      </c>
      <c r="F367" s="80" t="str">
        <f t="shared" si="38"/>
        <v/>
      </c>
      <c r="G367" s="80" t="str">
        <f t="shared" si="39"/>
        <v/>
      </c>
      <c r="H367" s="81" t="str">
        <f t="shared" si="42"/>
        <v/>
      </c>
      <c r="I367" s="83" t="str">
        <f t="shared" si="37"/>
        <v/>
      </c>
      <c r="J367" s="10" t="str">
        <f t="shared" si="40"/>
        <v/>
      </c>
    </row>
    <row r="368" spans="1:10" x14ac:dyDescent="0.25">
      <c r="A368" s="10" t="str">
        <f>IF(B368="","",COUNTA($B$33:B368)-COUNTBLANK($B$33:B368))</f>
        <v/>
      </c>
      <c r="B368" s="1"/>
      <c r="C368" s="10" t="str">
        <f>IF(B368="","",AVERAGE($B$33:B368))</f>
        <v/>
      </c>
      <c r="D368" s="10" t="str">
        <f>IF(B368="","",_xlfn.STDEV.S($B$33:B368))</f>
        <v/>
      </c>
      <c r="E368" s="82" t="str">
        <f t="shared" si="41"/>
        <v/>
      </c>
      <c r="F368" s="80" t="str">
        <f t="shared" si="38"/>
        <v/>
      </c>
      <c r="G368" s="80" t="str">
        <f t="shared" si="39"/>
        <v/>
      </c>
      <c r="H368" s="81" t="str">
        <f t="shared" si="42"/>
        <v/>
      </c>
      <c r="I368" s="83" t="str">
        <f t="shared" si="37"/>
        <v/>
      </c>
      <c r="J368" s="10" t="str">
        <f t="shared" si="40"/>
        <v/>
      </c>
    </row>
    <row r="369" spans="1:10" x14ac:dyDescent="0.25">
      <c r="A369" s="10" t="str">
        <f>IF(B369="","",COUNTA($B$33:B369)-COUNTBLANK($B$33:B369))</f>
        <v/>
      </c>
      <c r="B369" s="1"/>
      <c r="C369" s="10" t="str">
        <f>IF(B369="","",AVERAGE($B$33:B369))</f>
        <v/>
      </c>
      <c r="D369" s="10" t="str">
        <f>IF(B369="","",_xlfn.STDEV.S($B$33:B369))</f>
        <v/>
      </c>
      <c r="E369" s="82" t="str">
        <f t="shared" si="41"/>
        <v/>
      </c>
      <c r="F369" s="80" t="str">
        <f t="shared" si="38"/>
        <v/>
      </c>
      <c r="G369" s="80" t="str">
        <f t="shared" si="39"/>
        <v/>
      </c>
      <c r="H369" s="81" t="str">
        <f t="shared" si="42"/>
        <v/>
      </c>
      <c r="I369" s="83" t="str">
        <f t="shared" si="37"/>
        <v/>
      </c>
      <c r="J369" s="10" t="str">
        <f t="shared" si="40"/>
        <v/>
      </c>
    </row>
    <row r="370" spans="1:10" x14ac:dyDescent="0.25">
      <c r="A370" s="10" t="str">
        <f>IF(B370="","",COUNTA($B$33:B370)-COUNTBLANK($B$33:B370))</f>
        <v/>
      </c>
      <c r="B370" s="1"/>
      <c r="C370" s="10" t="str">
        <f>IF(B370="","",AVERAGE($B$33:B370))</f>
        <v/>
      </c>
      <c r="D370" s="10" t="str">
        <f>IF(B370="","",_xlfn.STDEV.S($B$33:B370))</f>
        <v/>
      </c>
      <c r="E370" s="82" t="str">
        <f t="shared" si="41"/>
        <v/>
      </c>
      <c r="F370" s="80" t="str">
        <f t="shared" si="38"/>
        <v/>
      </c>
      <c r="G370" s="80" t="str">
        <f t="shared" si="39"/>
        <v/>
      </c>
      <c r="H370" s="81" t="str">
        <f t="shared" si="42"/>
        <v/>
      </c>
      <c r="I370" s="83" t="str">
        <f t="shared" si="37"/>
        <v/>
      </c>
      <c r="J370" s="10" t="str">
        <f t="shared" si="40"/>
        <v/>
      </c>
    </row>
    <row r="371" spans="1:10" x14ac:dyDescent="0.25">
      <c r="A371" s="10" t="str">
        <f>IF(B371="","",COUNTA($B$33:B371)-COUNTBLANK($B$33:B371))</f>
        <v/>
      </c>
      <c r="B371" s="1"/>
      <c r="C371" s="10" t="str">
        <f>IF(B371="","",AVERAGE($B$33:B371))</f>
        <v/>
      </c>
      <c r="D371" s="10" t="str">
        <f>IF(B371="","",_xlfn.STDEV.S($B$33:B371))</f>
        <v/>
      </c>
      <c r="E371" s="82" t="str">
        <f t="shared" si="41"/>
        <v/>
      </c>
      <c r="F371" s="80" t="str">
        <f t="shared" si="38"/>
        <v/>
      </c>
      <c r="G371" s="80" t="str">
        <f t="shared" si="39"/>
        <v/>
      </c>
      <c r="H371" s="81" t="str">
        <f t="shared" si="42"/>
        <v/>
      </c>
      <c r="I371" s="83" t="str">
        <f t="shared" si="37"/>
        <v/>
      </c>
      <c r="J371" s="10" t="str">
        <f t="shared" si="40"/>
        <v/>
      </c>
    </row>
    <row r="372" spans="1:10" x14ac:dyDescent="0.25">
      <c r="A372" s="10" t="str">
        <f>IF(B372="","",COUNTA($B$33:B372)-COUNTBLANK($B$33:B372))</f>
        <v/>
      </c>
      <c r="B372" s="1"/>
      <c r="C372" s="10" t="str">
        <f>IF(B372="","",AVERAGE($B$33:B372))</f>
        <v/>
      </c>
      <c r="D372" s="10" t="str">
        <f>IF(B372="","",_xlfn.STDEV.S($B$33:B372))</f>
        <v/>
      </c>
      <c r="E372" s="82" t="str">
        <f t="shared" si="41"/>
        <v/>
      </c>
      <c r="F372" s="80" t="str">
        <f t="shared" si="38"/>
        <v/>
      </c>
      <c r="G372" s="80" t="str">
        <f t="shared" si="39"/>
        <v/>
      </c>
      <c r="H372" s="81" t="str">
        <f t="shared" si="42"/>
        <v/>
      </c>
      <c r="I372" s="83" t="str">
        <f t="shared" si="37"/>
        <v/>
      </c>
      <c r="J372" s="10" t="str">
        <f t="shared" si="40"/>
        <v/>
      </c>
    </row>
    <row r="373" spans="1:10" x14ac:dyDescent="0.25">
      <c r="A373" s="10" t="str">
        <f>IF(B373="","",COUNTA($B$33:B373)-COUNTBLANK($B$33:B373))</f>
        <v/>
      </c>
      <c r="B373" s="1"/>
      <c r="C373" s="10" t="str">
        <f>IF(B373="","",AVERAGE($B$33:B373))</f>
        <v/>
      </c>
      <c r="D373" s="10" t="str">
        <f>IF(B373="","",_xlfn.STDEV.S($B$33:B373))</f>
        <v/>
      </c>
      <c r="E373" s="82" t="str">
        <f t="shared" si="41"/>
        <v/>
      </c>
      <c r="F373" s="80" t="str">
        <f t="shared" si="38"/>
        <v/>
      </c>
      <c r="G373" s="80" t="str">
        <f t="shared" si="39"/>
        <v/>
      </c>
      <c r="H373" s="81" t="str">
        <f t="shared" si="42"/>
        <v/>
      </c>
      <c r="I373" s="83" t="str">
        <f t="shared" si="37"/>
        <v/>
      </c>
      <c r="J373" s="10" t="str">
        <f t="shared" si="40"/>
        <v/>
      </c>
    </row>
    <row r="374" spans="1:10" x14ac:dyDescent="0.25">
      <c r="A374" s="10" t="str">
        <f>IF(B374="","",COUNTA($B$33:B374)-COUNTBLANK($B$33:B374))</f>
        <v/>
      </c>
      <c r="B374" s="1"/>
      <c r="C374" s="10" t="str">
        <f>IF(B374="","",AVERAGE($B$33:B374))</f>
        <v/>
      </c>
      <c r="D374" s="10" t="str">
        <f>IF(B374="","",_xlfn.STDEV.S($B$33:B374))</f>
        <v/>
      </c>
      <c r="E374" s="82" t="str">
        <f t="shared" si="41"/>
        <v/>
      </c>
      <c r="F374" s="80" t="str">
        <f t="shared" si="38"/>
        <v/>
      </c>
      <c r="G374" s="80" t="str">
        <f t="shared" si="39"/>
        <v/>
      </c>
      <c r="H374" s="81" t="str">
        <f t="shared" si="42"/>
        <v/>
      </c>
      <c r="I374" s="83" t="str">
        <f t="shared" si="37"/>
        <v/>
      </c>
      <c r="J374" s="10" t="str">
        <f t="shared" si="40"/>
        <v/>
      </c>
    </row>
    <row r="375" spans="1:10" x14ac:dyDescent="0.25">
      <c r="A375" s="10" t="str">
        <f>IF(B375="","",COUNTA($B$33:B375)-COUNTBLANK($B$33:B375))</f>
        <v/>
      </c>
      <c r="B375" s="1"/>
      <c r="C375" s="10" t="str">
        <f>IF(B375="","",AVERAGE($B$33:B375))</f>
        <v/>
      </c>
      <c r="D375" s="10" t="str">
        <f>IF(B375="","",_xlfn.STDEV.S($B$33:B375))</f>
        <v/>
      </c>
      <c r="E375" s="82" t="str">
        <f t="shared" si="41"/>
        <v/>
      </c>
      <c r="F375" s="80" t="str">
        <f t="shared" si="38"/>
        <v/>
      </c>
      <c r="G375" s="80" t="str">
        <f t="shared" si="39"/>
        <v/>
      </c>
      <c r="H375" s="81" t="str">
        <f t="shared" si="42"/>
        <v/>
      </c>
      <c r="I375" s="83" t="str">
        <f t="shared" si="37"/>
        <v/>
      </c>
      <c r="J375" s="10" t="str">
        <f t="shared" si="40"/>
        <v/>
      </c>
    </row>
    <row r="376" spans="1:10" x14ac:dyDescent="0.25">
      <c r="A376" s="10" t="str">
        <f>IF(B376="","",COUNTA($B$33:B376)-COUNTBLANK($B$33:B376))</f>
        <v/>
      </c>
      <c r="B376" s="1"/>
      <c r="C376" s="10" t="str">
        <f>IF(B376="","",AVERAGE($B$33:B376))</f>
        <v/>
      </c>
      <c r="D376" s="10" t="str">
        <f>IF(B376="","",_xlfn.STDEV.S($B$33:B376))</f>
        <v/>
      </c>
      <c r="E376" s="82" t="str">
        <f t="shared" si="41"/>
        <v/>
      </c>
      <c r="F376" s="80" t="str">
        <f t="shared" si="38"/>
        <v/>
      </c>
      <c r="G376" s="80" t="str">
        <f t="shared" si="39"/>
        <v/>
      </c>
      <c r="H376" s="81" t="str">
        <f t="shared" si="42"/>
        <v/>
      </c>
      <c r="I376" s="83" t="str">
        <f t="shared" si="37"/>
        <v/>
      </c>
      <c r="J376" s="10" t="str">
        <f t="shared" si="40"/>
        <v/>
      </c>
    </row>
    <row r="377" spans="1:10" x14ac:dyDescent="0.25">
      <c r="A377" s="10" t="str">
        <f>IF(B377="","",COUNTA($B$33:B377)-COUNTBLANK($B$33:B377))</f>
        <v/>
      </c>
      <c r="B377" s="1"/>
      <c r="C377" s="10" t="str">
        <f>IF(B377="","",AVERAGE($B$33:B377))</f>
        <v/>
      </c>
      <c r="D377" s="10" t="str">
        <f>IF(B377="","",_xlfn.STDEV.S($B$33:B377))</f>
        <v/>
      </c>
      <c r="E377" s="82" t="str">
        <f t="shared" si="41"/>
        <v/>
      </c>
      <c r="F377" s="80" t="str">
        <f t="shared" si="38"/>
        <v/>
      </c>
      <c r="G377" s="80" t="str">
        <f t="shared" si="39"/>
        <v/>
      </c>
      <c r="H377" s="81" t="str">
        <f t="shared" si="42"/>
        <v/>
      </c>
      <c r="I377" s="83" t="str">
        <f t="shared" si="37"/>
        <v/>
      </c>
      <c r="J377" s="10" t="str">
        <f t="shared" si="40"/>
        <v/>
      </c>
    </row>
    <row r="378" spans="1:10" x14ac:dyDescent="0.25">
      <c r="A378" s="10" t="str">
        <f>IF(B378="","",COUNTA($B$33:B378)-COUNTBLANK($B$33:B378))</f>
        <v/>
      </c>
      <c r="B378" s="1"/>
      <c r="C378" s="10" t="str">
        <f>IF(B378="","",AVERAGE($B$33:B378))</f>
        <v/>
      </c>
      <c r="D378" s="10" t="str">
        <f>IF(B378="","",_xlfn.STDEV.S($B$33:B378))</f>
        <v/>
      </c>
      <c r="E378" s="82" t="str">
        <f t="shared" si="41"/>
        <v/>
      </c>
      <c r="F378" s="80" t="str">
        <f t="shared" si="38"/>
        <v/>
      </c>
      <c r="G378" s="80" t="str">
        <f t="shared" si="39"/>
        <v/>
      </c>
      <c r="H378" s="81" t="str">
        <f t="shared" si="42"/>
        <v/>
      </c>
      <c r="I378" s="83" t="str">
        <f t="shared" si="37"/>
        <v/>
      </c>
      <c r="J378" s="10" t="str">
        <f t="shared" si="40"/>
        <v/>
      </c>
    </row>
    <row r="379" spans="1:10" x14ac:dyDescent="0.25">
      <c r="A379" s="10" t="str">
        <f>IF(B379="","",COUNTA($B$33:B379)-COUNTBLANK($B$33:B379))</f>
        <v/>
      </c>
      <c r="B379" s="1"/>
      <c r="C379" s="10" t="str">
        <f>IF(B379="","",AVERAGE($B$33:B379))</f>
        <v/>
      </c>
      <c r="D379" s="10" t="str">
        <f>IF(B379="","",_xlfn.STDEV.S($B$33:B379))</f>
        <v/>
      </c>
      <c r="E379" s="82" t="str">
        <f t="shared" si="41"/>
        <v/>
      </c>
      <c r="F379" s="80" t="str">
        <f t="shared" si="38"/>
        <v/>
      </c>
      <c r="G379" s="80" t="str">
        <f t="shared" si="39"/>
        <v/>
      </c>
      <c r="H379" s="81" t="str">
        <f t="shared" si="42"/>
        <v/>
      </c>
      <c r="I379" s="83" t="str">
        <f t="shared" si="37"/>
        <v/>
      </c>
      <c r="J379" s="10" t="str">
        <f t="shared" si="40"/>
        <v/>
      </c>
    </row>
    <row r="380" spans="1:10" x14ac:dyDescent="0.25">
      <c r="A380" s="10" t="str">
        <f>IF(B380="","",COUNTA($B$33:B380)-COUNTBLANK($B$33:B380))</f>
        <v/>
      </c>
      <c r="B380" s="1"/>
      <c r="C380" s="10" t="str">
        <f>IF(B380="","",AVERAGE($B$33:B380))</f>
        <v/>
      </c>
      <c r="D380" s="10" t="str">
        <f>IF(B380="","",_xlfn.STDEV.S($B$33:B380))</f>
        <v/>
      </c>
      <c r="E380" s="82" t="str">
        <f t="shared" si="41"/>
        <v/>
      </c>
      <c r="F380" s="80" t="str">
        <f t="shared" si="38"/>
        <v/>
      </c>
      <c r="G380" s="80" t="str">
        <f t="shared" si="39"/>
        <v/>
      </c>
      <c r="H380" s="81" t="str">
        <f t="shared" si="42"/>
        <v/>
      </c>
      <c r="I380" s="83" t="str">
        <f t="shared" si="37"/>
        <v/>
      </c>
      <c r="J380" s="10" t="str">
        <f t="shared" si="40"/>
        <v/>
      </c>
    </row>
    <row r="381" spans="1:10" x14ac:dyDescent="0.25">
      <c r="A381" s="10" t="str">
        <f>IF(B381="","",COUNTA($B$33:B381)-COUNTBLANK($B$33:B381))</f>
        <v/>
      </c>
      <c r="B381" s="1"/>
      <c r="C381" s="10" t="str">
        <f>IF(B381="","",AVERAGE($B$33:B381))</f>
        <v/>
      </c>
      <c r="D381" s="10" t="str">
        <f>IF(B381="","",_xlfn.STDEV.S($B$33:B381))</f>
        <v/>
      </c>
      <c r="E381" s="82" t="str">
        <f t="shared" si="41"/>
        <v/>
      </c>
      <c r="F381" s="80" t="str">
        <f t="shared" si="38"/>
        <v/>
      </c>
      <c r="G381" s="80" t="str">
        <f t="shared" si="39"/>
        <v/>
      </c>
      <c r="H381" s="81" t="str">
        <f t="shared" si="42"/>
        <v/>
      </c>
      <c r="I381" s="83" t="str">
        <f t="shared" si="37"/>
        <v/>
      </c>
      <c r="J381" s="10" t="str">
        <f t="shared" si="40"/>
        <v/>
      </c>
    </row>
    <row r="382" spans="1:10" x14ac:dyDescent="0.25">
      <c r="A382" s="10" t="str">
        <f>IF(B382="","",COUNTA($B$33:B382)-COUNTBLANK($B$33:B382))</f>
        <v/>
      </c>
      <c r="B382" s="1"/>
      <c r="C382" s="10" t="str">
        <f>IF(B382="","",AVERAGE($B$33:B382))</f>
        <v/>
      </c>
      <c r="D382" s="10" t="str">
        <f>IF(B382="","",_xlfn.STDEV.S($B$33:B382))</f>
        <v/>
      </c>
      <c r="E382" s="82" t="str">
        <f t="shared" si="41"/>
        <v/>
      </c>
      <c r="F382" s="80" t="str">
        <f t="shared" si="38"/>
        <v/>
      </c>
      <c r="G382" s="80" t="str">
        <f t="shared" si="39"/>
        <v/>
      </c>
      <c r="H382" s="81" t="str">
        <f t="shared" si="42"/>
        <v/>
      </c>
      <c r="I382" s="83" t="str">
        <f t="shared" si="37"/>
        <v/>
      </c>
      <c r="J382" s="10" t="str">
        <f t="shared" si="40"/>
        <v/>
      </c>
    </row>
    <row r="383" spans="1:10" x14ac:dyDescent="0.25">
      <c r="A383" s="10" t="str">
        <f>IF(B383="","",COUNTA($B$33:B383)-COUNTBLANK($B$33:B383))</f>
        <v/>
      </c>
      <c r="B383" s="1"/>
      <c r="C383" s="10" t="str">
        <f>IF(B383="","",AVERAGE($B$33:B383))</f>
        <v/>
      </c>
      <c r="D383" s="10" t="str">
        <f>IF(B383="","",_xlfn.STDEV.S($B$33:B383))</f>
        <v/>
      </c>
      <c r="E383" s="82" t="str">
        <f t="shared" si="41"/>
        <v/>
      </c>
      <c r="F383" s="80" t="str">
        <f t="shared" si="38"/>
        <v/>
      </c>
      <c r="G383" s="80" t="str">
        <f t="shared" si="39"/>
        <v/>
      </c>
      <c r="H383" s="81" t="str">
        <f t="shared" si="42"/>
        <v/>
      </c>
      <c r="I383" s="83" t="str">
        <f t="shared" si="37"/>
        <v/>
      </c>
      <c r="J383" s="10" t="str">
        <f t="shared" si="40"/>
        <v/>
      </c>
    </row>
    <row r="384" spans="1:10" x14ac:dyDescent="0.25">
      <c r="A384" s="10" t="str">
        <f>IF(B384="","",COUNTA($B$33:B384)-COUNTBLANK($B$33:B384))</f>
        <v/>
      </c>
      <c r="B384" s="1"/>
      <c r="C384" s="10" t="str">
        <f>IF(B384="","",AVERAGE($B$33:B384))</f>
        <v/>
      </c>
      <c r="D384" s="10" t="str">
        <f>IF(B384="","",_xlfn.STDEV.S($B$33:B384))</f>
        <v/>
      </c>
      <c r="E384" s="82" t="str">
        <f t="shared" si="41"/>
        <v/>
      </c>
      <c r="F384" s="80" t="str">
        <f t="shared" si="38"/>
        <v/>
      </c>
      <c r="G384" s="80" t="str">
        <f t="shared" si="39"/>
        <v/>
      </c>
      <c r="H384" s="81" t="str">
        <f t="shared" si="42"/>
        <v/>
      </c>
      <c r="I384" s="83" t="str">
        <f t="shared" si="37"/>
        <v/>
      </c>
      <c r="J384" s="10" t="str">
        <f t="shared" si="40"/>
        <v/>
      </c>
    </row>
    <row r="385" spans="1:10" x14ac:dyDescent="0.25">
      <c r="A385" s="10" t="str">
        <f>IF(B385="","",COUNTA($B$33:B385)-COUNTBLANK($B$33:B385))</f>
        <v/>
      </c>
      <c r="B385" s="1"/>
      <c r="C385" s="10" t="str">
        <f>IF(B385="","",AVERAGE($B$33:B385))</f>
        <v/>
      </c>
      <c r="D385" s="10" t="str">
        <f>IF(B385="","",_xlfn.STDEV.S($B$33:B385))</f>
        <v/>
      </c>
      <c r="E385" s="82" t="str">
        <f t="shared" si="41"/>
        <v/>
      </c>
      <c r="F385" s="80" t="str">
        <f t="shared" si="38"/>
        <v/>
      </c>
      <c r="G385" s="80" t="str">
        <f t="shared" si="39"/>
        <v/>
      </c>
      <c r="H385" s="81" t="str">
        <f t="shared" si="42"/>
        <v/>
      </c>
      <c r="I385" s="83" t="str">
        <f t="shared" si="37"/>
        <v/>
      </c>
      <c r="J385" s="10" t="str">
        <f t="shared" si="40"/>
        <v/>
      </c>
    </row>
    <row r="386" spans="1:10" x14ac:dyDescent="0.25">
      <c r="A386" s="10" t="str">
        <f>IF(B386="","",COUNTA($B$33:B386)-COUNTBLANK($B$33:B386))</f>
        <v/>
      </c>
      <c r="B386" s="1"/>
      <c r="C386" s="10" t="str">
        <f>IF(B386="","",AVERAGE($B$33:B386))</f>
        <v/>
      </c>
      <c r="D386" s="10" t="str">
        <f>IF(B386="","",_xlfn.STDEV.S($B$33:B386))</f>
        <v/>
      </c>
      <c r="E386" s="82" t="str">
        <f t="shared" si="41"/>
        <v/>
      </c>
      <c r="F386" s="80" t="str">
        <f t="shared" si="38"/>
        <v/>
      </c>
      <c r="G386" s="80" t="str">
        <f t="shared" si="39"/>
        <v/>
      </c>
      <c r="H386" s="81" t="str">
        <f t="shared" si="42"/>
        <v/>
      </c>
      <c r="I386" s="83" t="str">
        <f t="shared" si="37"/>
        <v/>
      </c>
      <c r="J386" s="10" t="str">
        <f t="shared" si="40"/>
        <v/>
      </c>
    </row>
    <row r="387" spans="1:10" x14ac:dyDescent="0.25">
      <c r="A387" s="10" t="str">
        <f>IF(B387="","",COUNTA($B$33:B387)-COUNTBLANK($B$33:B387))</f>
        <v/>
      </c>
      <c r="B387" s="1"/>
      <c r="C387" s="10" t="str">
        <f>IF(B387="","",AVERAGE($B$33:B387))</f>
        <v/>
      </c>
      <c r="D387" s="10" t="str">
        <f>IF(B387="","",_xlfn.STDEV.S($B$33:B387))</f>
        <v/>
      </c>
      <c r="E387" s="82" t="str">
        <f t="shared" si="41"/>
        <v/>
      </c>
      <c r="F387" s="80" t="str">
        <f t="shared" si="38"/>
        <v/>
      </c>
      <c r="G387" s="80" t="str">
        <f t="shared" si="39"/>
        <v/>
      </c>
      <c r="H387" s="81" t="str">
        <f t="shared" si="42"/>
        <v/>
      </c>
      <c r="I387" s="83" t="str">
        <f t="shared" si="37"/>
        <v/>
      </c>
      <c r="J387" s="10" t="str">
        <f t="shared" si="40"/>
        <v/>
      </c>
    </row>
    <row r="388" spans="1:10" x14ac:dyDescent="0.25">
      <c r="A388" s="10" t="str">
        <f>IF(B388="","",COUNTA($B$33:B388)-COUNTBLANK($B$33:B388))</f>
        <v/>
      </c>
      <c r="B388" s="1"/>
      <c r="C388" s="10" t="str">
        <f>IF(B388="","",AVERAGE($B$33:B388))</f>
        <v/>
      </c>
      <c r="D388" s="10" t="str">
        <f>IF(B388="","",_xlfn.STDEV.S($B$33:B388))</f>
        <v/>
      </c>
      <c r="E388" s="82" t="str">
        <f t="shared" si="41"/>
        <v/>
      </c>
      <c r="F388" s="80" t="str">
        <f t="shared" si="38"/>
        <v/>
      </c>
      <c r="G388" s="80" t="str">
        <f t="shared" si="39"/>
        <v/>
      </c>
      <c r="H388" s="81" t="str">
        <f t="shared" si="42"/>
        <v/>
      </c>
      <c r="I388" s="83" t="str">
        <f t="shared" si="37"/>
        <v/>
      </c>
      <c r="J388" s="10" t="str">
        <f t="shared" si="40"/>
        <v/>
      </c>
    </row>
    <row r="389" spans="1:10" x14ac:dyDescent="0.25">
      <c r="A389" s="10" t="str">
        <f>IF(B389="","",COUNTA($B$33:B389)-COUNTBLANK($B$33:B389))</f>
        <v/>
      </c>
      <c r="B389" s="1"/>
      <c r="C389" s="10" t="str">
        <f>IF(B389="","",AVERAGE($B$33:B389))</f>
        <v/>
      </c>
      <c r="D389" s="10" t="str">
        <f>IF(B389="","",_xlfn.STDEV.S($B$33:B389))</f>
        <v/>
      </c>
      <c r="E389" s="82" t="str">
        <f t="shared" si="41"/>
        <v/>
      </c>
      <c r="F389" s="80" t="str">
        <f t="shared" si="38"/>
        <v/>
      </c>
      <c r="G389" s="80" t="str">
        <f t="shared" si="39"/>
        <v/>
      </c>
      <c r="H389" s="81" t="str">
        <f t="shared" si="42"/>
        <v/>
      </c>
      <c r="I389" s="83" t="str">
        <f t="shared" si="37"/>
        <v/>
      </c>
      <c r="J389" s="10" t="str">
        <f t="shared" si="40"/>
        <v/>
      </c>
    </row>
    <row r="390" spans="1:10" x14ac:dyDescent="0.25">
      <c r="A390" s="10" t="str">
        <f>IF(B390="","",COUNTA($B$33:B390)-COUNTBLANK($B$33:B390))</f>
        <v/>
      </c>
      <c r="B390" s="1"/>
      <c r="C390" s="10" t="str">
        <f>IF(B390="","",AVERAGE($B$33:B390))</f>
        <v/>
      </c>
      <c r="D390" s="10" t="str">
        <f>IF(B390="","",_xlfn.STDEV.S($B$33:B390))</f>
        <v/>
      </c>
      <c r="E390" s="82" t="str">
        <f t="shared" si="41"/>
        <v/>
      </c>
      <c r="F390" s="80" t="str">
        <f t="shared" si="38"/>
        <v/>
      </c>
      <c r="G390" s="80" t="str">
        <f t="shared" si="39"/>
        <v/>
      </c>
      <c r="H390" s="81" t="str">
        <f t="shared" si="42"/>
        <v/>
      </c>
      <c r="I390" s="83" t="str">
        <f t="shared" si="37"/>
        <v/>
      </c>
      <c r="J390" s="10" t="str">
        <f t="shared" si="40"/>
        <v/>
      </c>
    </row>
    <row r="391" spans="1:10" x14ac:dyDescent="0.25">
      <c r="A391" s="10" t="str">
        <f>IF(B391="","",COUNTA($B$33:B391)-COUNTBLANK($B$33:B391))</f>
        <v/>
      </c>
      <c r="B391" s="1"/>
      <c r="C391" s="10" t="str">
        <f>IF(B391="","",AVERAGE($B$33:B391))</f>
        <v/>
      </c>
      <c r="D391" s="10" t="str">
        <f>IF(B391="","",_xlfn.STDEV.S($B$33:B391))</f>
        <v/>
      </c>
      <c r="E391" s="82" t="str">
        <f t="shared" si="41"/>
        <v/>
      </c>
      <c r="F391" s="80" t="str">
        <f t="shared" si="38"/>
        <v/>
      </c>
      <c r="G391" s="80" t="str">
        <f t="shared" si="39"/>
        <v/>
      </c>
      <c r="H391" s="81" t="str">
        <f t="shared" si="42"/>
        <v/>
      </c>
      <c r="I391" s="83" t="str">
        <f t="shared" si="37"/>
        <v/>
      </c>
      <c r="J391" s="10" t="str">
        <f t="shared" si="40"/>
        <v/>
      </c>
    </row>
    <row r="392" spans="1:10" x14ac:dyDescent="0.25">
      <c r="A392" s="10" t="str">
        <f>IF(B392="","",COUNTA($B$33:B392)-COUNTBLANK($B$33:B392))</f>
        <v/>
      </c>
      <c r="B392" s="1"/>
      <c r="C392" s="10" t="str">
        <f>IF(B392="","",AVERAGE($B$33:B392))</f>
        <v/>
      </c>
      <c r="D392" s="10" t="str">
        <f>IF(B392="","",_xlfn.STDEV.S($B$33:B392))</f>
        <v/>
      </c>
      <c r="E392" s="82" t="str">
        <f t="shared" si="41"/>
        <v/>
      </c>
      <c r="F392" s="80" t="str">
        <f t="shared" si="38"/>
        <v/>
      </c>
      <c r="G392" s="80" t="str">
        <f t="shared" si="39"/>
        <v/>
      </c>
      <c r="H392" s="81" t="str">
        <f t="shared" si="42"/>
        <v/>
      </c>
      <c r="I392" s="83" t="str">
        <f t="shared" si="37"/>
        <v/>
      </c>
      <c r="J392" s="10" t="str">
        <f t="shared" si="40"/>
        <v/>
      </c>
    </row>
    <row r="393" spans="1:10" x14ac:dyDescent="0.25">
      <c r="A393" s="10" t="str">
        <f>IF(B393="","",COUNTA($B$33:B393)-COUNTBLANK($B$33:B393))</f>
        <v/>
      </c>
      <c r="B393" s="1"/>
      <c r="C393" s="10" t="str">
        <f>IF(B393="","",AVERAGE($B$33:B393))</f>
        <v/>
      </c>
      <c r="D393" s="10" t="str">
        <f>IF(B393="","",_xlfn.STDEV.S($B$33:B393))</f>
        <v/>
      </c>
      <c r="E393" s="82" t="str">
        <f t="shared" si="41"/>
        <v/>
      </c>
      <c r="F393" s="80" t="str">
        <f t="shared" si="38"/>
        <v/>
      </c>
      <c r="G393" s="80" t="str">
        <f t="shared" si="39"/>
        <v/>
      </c>
      <c r="H393" s="81" t="str">
        <f t="shared" si="42"/>
        <v/>
      </c>
      <c r="I393" s="83" t="str">
        <f t="shared" si="37"/>
        <v/>
      </c>
      <c r="J393" s="10" t="str">
        <f t="shared" si="40"/>
        <v/>
      </c>
    </row>
    <row r="394" spans="1:10" x14ac:dyDescent="0.25">
      <c r="A394" s="10" t="str">
        <f>IF(B394="","",COUNTA($B$33:B394)-COUNTBLANK($B$33:B394))</f>
        <v/>
      </c>
      <c r="B394" s="1"/>
      <c r="C394" s="10" t="str">
        <f>IF(B394="","",AVERAGE($B$33:B394))</f>
        <v/>
      </c>
      <c r="D394" s="10" t="str">
        <f>IF(B394="","",_xlfn.STDEV.S($B$33:B394))</f>
        <v/>
      </c>
      <c r="E394" s="82" t="str">
        <f t="shared" si="41"/>
        <v/>
      </c>
      <c r="F394" s="80" t="str">
        <f t="shared" si="38"/>
        <v/>
      </c>
      <c r="G394" s="80" t="str">
        <f t="shared" si="39"/>
        <v/>
      </c>
      <c r="H394" s="81" t="str">
        <f t="shared" si="42"/>
        <v/>
      </c>
      <c r="I394" s="83" t="str">
        <f t="shared" si="37"/>
        <v/>
      </c>
      <c r="J394" s="10" t="str">
        <f t="shared" si="40"/>
        <v/>
      </c>
    </row>
    <row r="395" spans="1:10" x14ac:dyDescent="0.25">
      <c r="A395" s="10" t="str">
        <f>IF(B395="","",COUNTA($B$33:B395)-COUNTBLANK($B$33:B395))</f>
        <v/>
      </c>
      <c r="B395" s="1"/>
      <c r="C395" s="10" t="str">
        <f>IF(B395="","",AVERAGE($B$33:B395))</f>
        <v/>
      </c>
      <c r="D395" s="10" t="str">
        <f>IF(B395="","",_xlfn.STDEV.S($B$33:B395))</f>
        <v/>
      </c>
      <c r="E395" s="82" t="str">
        <f t="shared" si="41"/>
        <v/>
      </c>
      <c r="F395" s="80" t="str">
        <f t="shared" si="38"/>
        <v/>
      </c>
      <c r="G395" s="80" t="str">
        <f t="shared" si="39"/>
        <v/>
      </c>
      <c r="H395" s="81" t="str">
        <f t="shared" si="42"/>
        <v/>
      </c>
      <c r="I395" s="83" t="str">
        <f t="shared" si="37"/>
        <v/>
      </c>
      <c r="J395" s="10" t="str">
        <f t="shared" si="40"/>
        <v/>
      </c>
    </row>
    <row r="396" spans="1:10" x14ac:dyDescent="0.25">
      <c r="A396" s="10" t="str">
        <f>IF(B396="","",COUNTA($B$33:B396)-COUNTBLANK($B$33:B396))</f>
        <v/>
      </c>
      <c r="B396" s="1"/>
      <c r="C396" s="10" t="str">
        <f>IF(B396="","",AVERAGE($B$33:B396))</f>
        <v/>
      </c>
      <c r="D396" s="10" t="str">
        <f>IF(B396="","",_xlfn.STDEV.S($B$33:B396))</f>
        <v/>
      </c>
      <c r="E396" s="82" t="str">
        <f t="shared" si="41"/>
        <v/>
      </c>
      <c r="F396" s="80" t="str">
        <f t="shared" si="38"/>
        <v/>
      </c>
      <c r="G396" s="80" t="str">
        <f t="shared" si="39"/>
        <v/>
      </c>
      <c r="H396" s="81" t="str">
        <f t="shared" si="42"/>
        <v/>
      </c>
      <c r="I396" s="83" t="str">
        <f t="shared" si="37"/>
        <v/>
      </c>
      <c r="J396" s="10" t="str">
        <f t="shared" si="40"/>
        <v/>
      </c>
    </row>
    <row r="397" spans="1:10" x14ac:dyDescent="0.25">
      <c r="A397" s="10" t="str">
        <f>IF(B397="","",COUNTA($B$33:B397)-COUNTBLANK($B$33:B397))</f>
        <v/>
      </c>
      <c r="B397" s="1"/>
      <c r="C397" s="10" t="str">
        <f>IF(B397="","",AVERAGE($B$33:B397))</f>
        <v/>
      </c>
      <c r="D397" s="10" t="str">
        <f>IF(B397="","",_xlfn.STDEV.S($B$33:B397))</f>
        <v/>
      </c>
      <c r="E397" s="82" t="str">
        <f t="shared" si="41"/>
        <v/>
      </c>
      <c r="F397" s="80" t="str">
        <f t="shared" si="38"/>
        <v/>
      </c>
      <c r="G397" s="80" t="str">
        <f t="shared" si="39"/>
        <v/>
      </c>
      <c r="H397" s="81" t="str">
        <f t="shared" si="42"/>
        <v/>
      </c>
      <c r="I397" s="83" t="str">
        <f t="shared" si="37"/>
        <v/>
      </c>
      <c r="J397" s="10" t="str">
        <f t="shared" si="40"/>
        <v/>
      </c>
    </row>
    <row r="398" spans="1:10" x14ac:dyDescent="0.25">
      <c r="A398" s="10" t="str">
        <f>IF(B398="","",COUNTA($B$33:B398)-COUNTBLANK($B$33:B398))</f>
        <v/>
      </c>
      <c r="B398" s="1"/>
      <c r="C398" s="10" t="str">
        <f>IF(B398="","",AVERAGE($B$33:B398))</f>
        <v/>
      </c>
      <c r="D398" s="10" t="str">
        <f>IF(B398="","",_xlfn.STDEV.S($B$33:B398))</f>
        <v/>
      </c>
      <c r="E398" s="82" t="str">
        <f t="shared" si="41"/>
        <v/>
      </c>
      <c r="F398" s="80" t="str">
        <f t="shared" si="38"/>
        <v/>
      </c>
      <c r="G398" s="80" t="str">
        <f t="shared" si="39"/>
        <v/>
      </c>
      <c r="H398" s="81" t="str">
        <f t="shared" si="42"/>
        <v/>
      </c>
      <c r="I398" s="83" t="str">
        <f t="shared" si="37"/>
        <v/>
      </c>
      <c r="J398" s="10" t="str">
        <f t="shared" si="40"/>
        <v/>
      </c>
    </row>
    <row r="399" spans="1:10" x14ac:dyDescent="0.25">
      <c r="A399" s="10" t="str">
        <f>IF(B399="","",COUNTA($B$33:B399)-COUNTBLANK($B$33:B399))</f>
        <v/>
      </c>
      <c r="B399" s="1"/>
      <c r="C399" s="10" t="str">
        <f>IF(B399="","",AVERAGE($B$33:B399))</f>
        <v/>
      </c>
      <c r="D399" s="10" t="str">
        <f>IF(B399="","",_xlfn.STDEV.S($B$33:B399))</f>
        <v/>
      </c>
      <c r="E399" s="82" t="str">
        <f t="shared" si="41"/>
        <v/>
      </c>
      <c r="F399" s="80" t="str">
        <f t="shared" si="38"/>
        <v/>
      </c>
      <c r="G399" s="80" t="str">
        <f t="shared" si="39"/>
        <v/>
      </c>
      <c r="H399" s="81" t="str">
        <f t="shared" si="42"/>
        <v/>
      </c>
      <c r="I399" s="83" t="str">
        <f t="shared" si="37"/>
        <v/>
      </c>
      <c r="J399" s="10" t="str">
        <f t="shared" si="40"/>
        <v/>
      </c>
    </row>
    <row r="400" spans="1:10" x14ac:dyDescent="0.25">
      <c r="A400" s="10" t="str">
        <f>IF(B400="","",COUNTA($B$33:B400)-COUNTBLANK($B$33:B400))</f>
        <v/>
      </c>
      <c r="B400" s="1"/>
      <c r="C400" s="10" t="str">
        <f>IF(B400="","",AVERAGE($B$33:B400))</f>
        <v/>
      </c>
      <c r="D400" s="10" t="str">
        <f>IF(B400="","",_xlfn.STDEV.S($B$33:B400))</f>
        <v/>
      </c>
      <c r="E400" s="82" t="str">
        <f t="shared" si="41"/>
        <v/>
      </c>
      <c r="F400" s="80" t="str">
        <f t="shared" si="38"/>
        <v/>
      </c>
      <c r="G400" s="80" t="str">
        <f t="shared" si="39"/>
        <v/>
      </c>
      <c r="H400" s="81" t="str">
        <f t="shared" si="42"/>
        <v/>
      </c>
      <c r="I400" s="83" t="str">
        <f t="shared" ref="I400:I463" si="43">IF(D400="","",_xlfn.CONFIDENCE.NORM(1-$C$11,E400,A400))</f>
        <v/>
      </c>
      <c r="J400" s="10" t="str">
        <f t="shared" si="40"/>
        <v/>
      </c>
    </row>
    <row r="401" spans="1:10" x14ac:dyDescent="0.25">
      <c r="A401" s="10" t="str">
        <f>IF(B401="","",COUNTA($B$33:B401)-COUNTBLANK($B$33:B401))</f>
        <v/>
      </c>
      <c r="B401" s="1"/>
      <c r="C401" s="10" t="str">
        <f>IF(B401="","",AVERAGE($B$33:B401))</f>
        <v/>
      </c>
      <c r="D401" s="10" t="str">
        <f>IF(B401="","",_xlfn.STDEV.S($B$33:B401))</f>
        <v/>
      </c>
      <c r="E401" s="82" t="str">
        <f t="shared" si="41"/>
        <v/>
      </c>
      <c r="F401" s="80" t="str">
        <f t="shared" si="38"/>
        <v/>
      </c>
      <c r="G401" s="80" t="str">
        <f t="shared" si="39"/>
        <v/>
      </c>
      <c r="H401" s="81" t="str">
        <f t="shared" si="42"/>
        <v/>
      </c>
      <c r="I401" s="83" t="str">
        <f t="shared" si="43"/>
        <v/>
      </c>
      <c r="J401" s="10" t="str">
        <f t="shared" si="40"/>
        <v/>
      </c>
    </row>
    <row r="402" spans="1:10" x14ac:dyDescent="0.25">
      <c r="A402" s="10" t="str">
        <f>IF(B402="","",COUNTA($B$33:B402)-COUNTBLANK($B$33:B402))</f>
        <v/>
      </c>
      <c r="B402" s="1"/>
      <c r="C402" s="10" t="str">
        <f>IF(B402="","",AVERAGE($B$33:B402))</f>
        <v/>
      </c>
      <c r="D402" s="10" t="str">
        <f>IF(B402="","",_xlfn.STDEV.S($B$33:B402))</f>
        <v/>
      </c>
      <c r="E402" s="82" t="str">
        <f t="shared" si="41"/>
        <v/>
      </c>
      <c r="F402" s="80" t="str">
        <f t="shared" si="38"/>
        <v/>
      </c>
      <c r="G402" s="80" t="str">
        <f t="shared" si="39"/>
        <v/>
      </c>
      <c r="H402" s="81" t="str">
        <f t="shared" si="42"/>
        <v/>
      </c>
      <c r="I402" s="83" t="str">
        <f t="shared" si="43"/>
        <v/>
      </c>
      <c r="J402" s="10" t="str">
        <f t="shared" si="40"/>
        <v/>
      </c>
    </row>
    <row r="403" spans="1:10" x14ac:dyDescent="0.25">
      <c r="A403" s="10" t="str">
        <f>IF(B403="","",COUNTA($B$33:B403)-COUNTBLANK($B$33:B403))</f>
        <v/>
      </c>
      <c r="B403" s="1"/>
      <c r="C403" s="10" t="str">
        <f>IF(B403="","",AVERAGE($B$33:B403))</f>
        <v/>
      </c>
      <c r="D403" s="10" t="str">
        <f>IF(B403="","",_xlfn.STDEV.S($B$33:B403))</f>
        <v/>
      </c>
      <c r="E403" s="82" t="str">
        <f t="shared" si="41"/>
        <v/>
      </c>
      <c r="F403" s="80" t="str">
        <f t="shared" si="38"/>
        <v/>
      </c>
      <c r="G403" s="80" t="str">
        <f t="shared" si="39"/>
        <v/>
      </c>
      <c r="H403" s="81" t="str">
        <f t="shared" si="42"/>
        <v/>
      </c>
      <c r="I403" s="83" t="str">
        <f t="shared" si="43"/>
        <v/>
      </c>
      <c r="J403" s="10" t="str">
        <f t="shared" si="40"/>
        <v/>
      </c>
    </row>
    <row r="404" spans="1:10" x14ac:dyDescent="0.25">
      <c r="A404" s="10" t="str">
        <f>IF(B404="","",COUNTA($B$33:B404)-COUNTBLANK($B$33:B404))</f>
        <v/>
      </c>
      <c r="B404" s="1"/>
      <c r="C404" s="10" t="str">
        <f>IF(B404="","",AVERAGE($B$33:B404))</f>
        <v/>
      </c>
      <c r="D404" s="10" t="str">
        <f>IF(B404="","",_xlfn.STDEV.S($B$33:B404))</f>
        <v/>
      </c>
      <c r="E404" s="82" t="str">
        <f t="shared" si="41"/>
        <v/>
      </c>
      <c r="F404" s="80" t="str">
        <f t="shared" si="38"/>
        <v/>
      </c>
      <c r="G404" s="80" t="str">
        <f t="shared" si="39"/>
        <v/>
      </c>
      <c r="H404" s="81" t="str">
        <f t="shared" si="42"/>
        <v/>
      </c>
      <c r="I404" s="83" t="str">
        <f t="shared" si="43"/>
        <v/>
      </c>
      <c r="J404" s="10" t="str">
        <f t="shared" si="40"/>
        <v/>
      </c>
    </row>
    <row r="405" spans="1:10" x14ac:dyDescent="0.25">
      <c r="A405" s="10" t="str">
        <f>IF(B405="","",COUNTA($B$33:B405)-COUNTBLANK($B$33:B405))</f>
        <v/>
      </c>
      <c r="B405" s="1"/>
      <c r="C405" s="10" t="str">
        <f>IF(B405="","",AVERAGE($B$33:B405))</f>
        <v/>
      </c>
      <c r="D405" s="10" t="str">
        <f>IF(B405="","",_xlfn.STDEV.S($B$33:B405))</f>
        <v/>
      </c>
      <c r="E405" s="82" t="str">
        <f t="shared" si="41"/>
        <v/>
      </c>
      <c r="F405" s="80" t="str">
        <f t="shared" si="38"/>
        <v/>
      </c>
      <c r="G405" s="80" t="str">
        <f t="shared" si="39"/>
        <v/>
      </c>
      <c r="H405" s="81" t="str">
        <f t="shared" si="42"/>
        <v/>
      </c>
      <c r="I405" s="83" t="str">
        <f t="shared" si="43"/>
        <v/>
      </c>
      <c r="J405" s="10" t="str">
        <f t="shared" si="40"/>
        <v/>
      </c>
    </row>
    <row r="406" spans="1:10" x14ac:dyDescent="0.25">
      <c r="A406" s="10" t="str">
        <f>IF(B406="","",COUNTA($B$33:B406)-COUNTBLANK($B$33:B406))</f>
        <v/>
      </c>
      <c r="B406" s="1"/>
      <c r="C406" s="10" t="str">
        <f>IF(B406="","",AVERAGE($B$33:B406))</f>
        <v/>
      </c>
      <c r="D406" s="10" t="str">
        <f>IF(B406="","",_xlfn.STDEV.S($B$33:B406))</f>
        <v/>
      </c>
      <c r="E406" s="82" t="str">
        <f t="shared" si="41"/>
        <v/>
      </c>
      <c r="F406" s="80" t="str">
        <f t="shared" si="38"/>
        <v/>
      </c>
      <c r="G406" s="80" t="str">
        <f t="shared" si="39"/>
        <v/>
      </c>
      <c r="H406" s="81" t="str">
        <f t="shared" si="42"/>
        <v/>
      </c>
      <c r="I406" s="83" t="str">
        <f t="shared" si="43"/>
        <v/>
      </c>
      <c r="J406" s="10" t="str">
        <f t="shared" si="40"/>
        <v/>
      </c>
    </row>
    <row r="407" spans="1:10" x14ac:dyDescent="0.25">
      <c r="A407" s="10" t="str">
        <f>IF(B407="","",COUNTA($B$33:B407)-COUNTBLANK($B$33:B407))</f>
        <v/>
      </c>
      <c r="B407" s="1"/>
      <c r="C407" s="10" t="str">
        <f>IF(B407="","",AVERAGE($B$33:B407))</f>
        <v/>
      </c>
      <c r="D407" s="10" t="str">
        <f>IF(B407="","",_xlfn.STDEV.S($B$33:B407))</f>
        <v/>
      </c>
      <c r="E407" s="82" t="str">
        <f t="shared" si="41"/>
        <v/>
      </c>
      <c r="F407" s="80" t="str">
        <f t="shared" si="38"/>
        <v/>
      </c>
      <c r="G407" s="80" t="str">
        <f t="shared" si="39"/>
        <v/>
      </c>
      <c r="H407" s="81" t="str">
        <f t="shared" si="42"/>
        <v/>
      </c>
      <c r="I407" s="83" t="str">
        <f t="shared" si="43"/>
        <v/>
      </c>
      <c r="J407" s="10" t="str">
        <f t="shared" si="40"/>
        <v/>
      </c>
    </row>
    <row r="408" spans="1:10" x14ac:dyDescent="0.25">
      <c r="A408" s="10" t="str">
        <f>IF(B408="","",COUNTA($B$33:B408)-COUNTBLANK($B$33:B408))</f>
        <v/>
      </c>
      <c r="B408" s="1"/>
      <c r="C408" s="10" t="str">
        <f>IF(B408="","",AVERAGE($B$33:B408))</f>
        <v/>
      </c>
      <c r="D408" s="10" t="str">
        <f>IF(B408="","",_xlfn.STDEV.S($B$33:B408))</f>
        <v/>
      </c>
      <c r="E408" s="82" t="str">
        <f t="shared" si="41"/>
        <v/>
      </c>
      <c r="F408" s="80" t="str">
        <f t="shared" si="38"/>
        <v/>
      </c>
      <c r="G408" s="80" t="str">
        <f t="shared" si="39"/>
        <v/>
      </c>
      <c r="H408" s="81" t="str">
        <f t="shared" si="42"/>
        <v/>
      </c>
      <c r="I408" s="83" t="str">
        <f t="shared" si="43"/>
        <v/>
      </c>
      <c r="J408" s="10" t="str">
        <f t="shared" si="40"/>
        <v/>
      </c>
    </row>
    <row r="409" spans="1:10" x14ac:dyDescent="0.25">
      <c r="A409" s="10" t="str">
        <f>IF(B409="","",COUNTA($B$33:B409)-COUNTBLANK($B$33:B409))</f>
        <v/>
      </c>
      <c r="B409" s="1"/>
      <c r="C409" s="10" t="str">
        <f>IF(B409="","",AVERAGE($B$33:B409))</f>
        <v/>
      </c>
      <c r="D409" s="10" t="str">
        <f>IF(B409="","",_xlfn.STDEV.S($B$33:B409))</f>
        <v/>
      </c>
      <c r="E409" s="82" t="str">
        <f t="shared" si="41"/>
        <v/>
      </c>
      <c r="F409" s="80" t="str">
        <f t="shared" si="38"/>
        <v/>
      </c>
      <c r="G409" s="80" t="str">
        <f t="shared" si="39"/>
        <v/>
      </c>
      <c r="H409" s="81" t="str">
        <f t="shared" si="42"/>
        <v/>
      </c>
      <c r="I409" s="83" t="str">
        <f t="shared" si="43"/>
        <v/>
      </c>
      <c r="J409" s="10" t="str">
        <f t="shared" si="40"/>
        <v/>
      </c>
    </row>
    <row r="410" spans="1:10" x14ac:dyDescent="0.25">
      <c r="A410" s="10" t="str">
        <f>IF(B410="","",COUNTA($B$33:B410)-COUNTBLANK($B$33:B410))</f>
        <v/>
      </c>
      <c r="B410" s="1"/>
      <c r="C410" s="10" t="str">
        <f>IF(B410="","",AVERAGE($B$33:B410))</f>
        <v/>
      </c>
      <c r="D410" s="10" t="str">
        <f>IF(B410="","",_xlfn.STDEV.S($B$33:B410))</f>
        <v/>
      </c>
      <c r="E410" s="82" t="str">
        <f t="shared" si="41"/>
        <v/>
      </c>
      <c r="F410" s="80" t="str">
        <f t="shared" si="38"/>
        <v/>
      </c>
      <c r="G410" s="80" t="str">
        <f t="shared" si="39"/>
        <v/>
      </c>
      <c r="H410" s="81" t="str">
        <f t="shared" si="42"/>
        <v/>
      </c>
      <c r="I410" s="83" t="str">
        <f t="shared" si="43"/>
        <v/>
      </c>
      <c r="J410" s="10" t="str">
        <f t="shared" si="40"/>
        <v/>
      </c>
    </row>
    <row r="411" spans="1:10" x14ac:dyDescent="0.25">
      <c r="A411" s="10" t="str">
        <f>IF(B411="","",COUNTA($B$33:B411)-COUNTBLANK($B$33:B411))</f>
        <v/>
      </c>
      <c r="B411" s="1"/>
      <c r="C411" s="10" t="str">
        <f>IF(B411="","",AVERAGE($B$33:B411))</f>
        <v/>
      </c>
      <c r="D411" s="10" t="str">
        <f>IF(B411="","",_xlfn.STDEV.S($B$33:B411))</f>
        <v/>
      </c>
      <c r="E411" s="82" t="str">
        <f t="shared" si="41"/>
        <v/>
      </c>
      <c r="F411" s="80" t="str">
        <f t="shared" si="38"/>
        <v/>
      </c>
      <c r="G411" s="80" t="str">
        <f t="shared" si="39"/>
        <v/>
      </c>
      <c r="H411" s="81" t="str">
        <f t="shared" si="42"/>
        <v/>
      </c>
      <c r="I411" s="83" t="str">
        <f t="shared" si="43"/>
        <v/>
      </c>
      <c r="J411" s="10" t="str">
        <f t="shared" si="40"/>
        <v/>
      </c>
    </row>
    <row r="412" spans="1:10" x14ac:dyDescent="0.25">
      <c r="A412" s="10" t="str">
        <f>IF(B412="","",COUNTA($B$33:B412)-COUNTBLANK($B$33:B412))</f>
        <v/>
      </c>
      <c r="B412" s="1"/>
      <c r="C412" s="10" t="str">
        <f>IF(B412="","",AVERAGE($B$33:B412))</f>
        <v/>
      </c>
      <c r="D412" s="10" t="str">
        <f>IF(B412="","",_xlfn.STDEV.S($B$33:B412))</f>
        <v/>
      </c>
      <c r="E412" s="82" t="str">
        <f t="shared" si="41"/>
        <v/>
      </c>
      <c r="F412" s="80" t="str">
        <f t="shared" si="38"/>
        <v/>
      </c>
      <c r="G412" s="80" t="str">
        <f t="shared" si="39"/>
        <v/>
      </c>
      <c r="H412" s="81" t="str">
        <f t="shared" si="42"/>
        <v/>
      </c>
      <c r="I412" s="83" t="str">
        <f t="shared" si="43"/>
        <v/>
      </c>
      <c r="J412" s="10" t="str">
        <f t="shared" si="40"/>
        <v/>
      </c>
    </row>
    <row r="413" spans="1:10" x14ac:dyDescent="0.25">
      <c r="A413" s="10" t="str">
        <f>IF(B413="","",COUNTA($B$33:B413)-COUNTBLANK($B$33:B413))</f>
        <v/>
      </c>
      <c r="B413" s="1"/>
      <c r="C413" s="10" t="str">
        <f>IF(B413="","",AVERAGE($B$33:B413))</f>
        <v/>
      </c>
      <c r="D413" s="10" t="str">
        <f>IF(B413="","",_xlfn.STDEV.S($B$33:B413))</f>
        <v/>
      </c>
      <c r="E413" s="82" t="str">
        <f t="shared" si="41"/>
        <v/>
      </c>
      <c r="F413" s="80" t="str">
        <f t="shared" si="38"/>
        <v/>
      </c>
      <c r="G413" s="80" t="str">
        <f t="shared" si="39"/>
        <v/>
      </c>
      <c r="H413" s="81" t="str">
        <f t="shared" si="42"/>
        <v/>
      </c>
      <c r="I413" s="83" t="str">
        <f t="shared" si="43"/>
        <v/>
      </c>
      <c r="J413" s="10" t="str">
        <f t="shared" si="40"/>
        <v/>
      </c>
    </row>
    <row r="414" spans="1:10" x14ac:dyDescent="0.25">
      <c r="A414" s="10" t="str">
        <f>IF(B414="","",COUNTA($B$33:B414)-COUNTBLANK($B$33:B414))</f>
        <v/>
      </c>
      <c r="B414" s="1"/>
      <c r="C414" s="10" t="str">
        <f>IF(B414="","",AVERAGE($B$33:B414))</f>
        <v/>
      </c>
      <c r="D414" s="10" t="str">
        <f>IF(B414="","",_xlfn.STDEV.S($B$33:B414))</f>
        <v/>
      </c>
      <c r="E414" s="82" t="str">
        <f t="shared" si="41"/>
        <v/>
      </c>
      <c r="F414" s="80" t="str">
        <f t="shared" si="38"/>
        <v/>
      </c>
      <c r="G414" s="80" t="str">
        <f t="shared" si="39"/>
        <v/>
      </c>
      <c r="H414" s="81" t="str">
        <f t="shared" si="42"/>
        <v/>
      </c>
      <c r="I414" s="83" t="str">
        <f t="shared" si="43"/>
        <v/>
      </c>
      <c r="J414" s="10" t="str">
        <f t="shared" si="40"/>
        <v/>
      </c>
    </row>
    <row r="415" spans="1:10" x14ac:dyDescent="0.25">
      <c r="A415" s="10" t="str">
        <f>IF(B415="","",COUNTA($B$33:B415)-COUNTBLANK($B$33:B415))</f>
        <v/>
      </c>
      <c r="B415" s="1"/>
      <c r="C415" s="10" t="str">
        <f>IF(B415="","",AVERAGE($B$33:B415))</f>
        <v/>
      </c>
      <c r="D415" s="10" t="str">
        <f>IF(B415="","",_xlfn.STDEV.S($B$33:B415))</f>
        <v/>
      </c>
      <c r="E415" s="82" t="str">
        <f t="shared" si="41"/>
        <v/>
      </c>
      <c r="F415" s="80" t="str">
        <f t="shared" si="38"/>
        <v/>
      </c>
      <c r="G415" s="80" t="str">
        <f t="shared" si="39"/>
        <v/>
      </c>
      <c r="H415" s="81" t="str">
        <f t="shared" si="42"/>
        <v/>
      </c>
      <c r="I415" s="83" t="str">
        <f t="shared" si="43"/>
        <v/>
      </c>
      <c r="J415" s="10" t="str">
        <f t="shared" si="40"/>
        <v/>
      </c>
    </row>
    <row r="416" spans="1:10" x14ac:dyDescent="0.25">
      <c r="A416" s="10" t="str">
        <f>IF(B416="","",COUNTA($B$33:B416)-COUNTBLANK($B$33:B416))</f>
        <v/>
      </c>
      <c r="B416" s="1"/>
      <c r="C416" s="10" t="str">
        <f>IF(B416="","",AVERAGE($B$33:B416))</f>
        <v/>
      </c>
      <c r="D416" s="10" t="str">
        <f>IF(B416="","",_xlfn.STDEV.S($B$33:B416))</f>
        <v/>
      </c>
      <c r="E416" s="82" t="str">
        <f t="shared" si="41"/>
        <v/>
      </c>
      <c r="F416" s="80" t="str">
        <f t="shared" si="38"/>
        <v/>
      </c>
      <c r="G416" s="80" t="str">
        <f t="shared" si="39"/>
        <v/>
      </c>
      <c r="H416" s="81" t="str">
        <f t="shared" si="42"/>
        <v/>
      </c>
      <c r="I416" s="83" t="str">
        <f t="shared" si="43"/>
        <v/>
      </c>
      <c r="J416" s="10" t="str">
        <f t="shared" si="40"/>
        <v/>
      </c>
    </row>
    <row r="417" spans="1:10" x14ac:dyDescent="0.25">
      <c r="A417" s="10" t="str">
        <f>IF(B417="","",COUNTA($B$33:B417)-COUNTBLANK($B$33:B417))</f>
        <v/>
      </c>
      <c r="B417" s="1"/>
      <c r="C417" s="10" t="str">
        <f>IF(B417="","",AVERAGE($B$33:B417))</f>
        <v/>
      </c>
      <c r="D417" s="10" t="str">
        <f>IF(B417="","",_xlfn.STDEV.S($B$33:B417))</f>
        <v/>
      </c>
      <c r="E417" s="82" t="str">
        <f t="shared" si="41"/>
        <v/>
      </c>
      <c r="F417" s="80" t="str">
        <f t="shared" si="38"/>
        <v/>
      </c>
      <c r="G417" s="80" t="str">
        <f t="shared" si="39"/>
        <v/>
      </c>
      <c r="H417" s="81" t="str">
        <f t="shared" si="42"/>
        <v/>
      </c>
      <c r="I417" s="83" t="str">
        <f t="shared" si="43"/>
        <v/>
      </c>
      <c r="J417" s="10" t="str">
        <f t="shared" si="40"/>
        <v/>
      </c>
    </row>
    <row r="418" spans="1:10" x14ac:dyDescent="0.25">
      <c r="A418" s="10" t="str">
        <f>IF(B418="","",COUNTA($B$33:B418)-COUNTBLANK($B$33:B418))</f>
        <v/>
      </c>
      <c r="B418" s="1"/>
      <c r="C418" s="10" t="str">
        <f>IF(B418="","",AVERAGE($B$33:B418))</f>
        <v/>
      </c>
      <c r="D418" s="10" t="str">
        <f>IF(B418="","",_xlfn.STDEV.S($B$33:B418))</f>
        <v/>
      </c>
      <c r="E418" s="82" t="str">
        <f t="shared" si="41"/>
        <v/>
      </c>
      <c r="F418" s="80" t="str">
        <f t="shared" ref="F418:F481" si="44">IF(D418="","",($C$5-$C$4)/(6*D418))</f>
        <v/>
      </c>
      <c r="G418" s="80" t="str">
        <f t="shared" ref="G418:G481" si="45">IF(D418="","",MIN(($C$5-C418)/(3*D418),(C418-$C$4)/(3*D418)))</f>
        <v/>
      </c>
      <c r="H418" s="81" t="str">
        <f t="shared" si="42"/>
        <v/>
      </c>
      <c r="I418" s="83" t="str">
        <f t="shared" si="43"/>
        <v/>
      </c>
      <c r="J418" s="10" t="str">
        <f t="shared" ref="J418:J481" si="46">IF(B418="","",B418)</f>
        <v/>
      </c>
    </row>
    <row r="419" spans="1:10" x14ac:dyDescent="0.25">
      <c r="A419" s="10" t="str">
        <f>IF(B419="","",COUNTA($B$33:B419)-COUNTBLANK($B$33:B419))</f>
        <v/>
      </c>
      <c r="B419" s="1"/>
      <c r="C419" s="10" t="str">
        <f>IF(B419="","",AVERAGE($B$33:B419))</f>
        <v/>
      </c>
      <c r="D419" s="10" t="str">
        <f>IF(B419="","",_xlfn.STDEV.S($B$33:B419))</f>
        <v/>
      </c>
      <c r="E419" s="82" t="str">
        <f t="shared" si="41"/>
        <v/>
      </c>
      <c r="F419" s="80" t="str">
        <f t="shared" si="44"/>
        <v/>
      </c>
      <c r="G419" s="80" t="str">
        <f t="shared" si="45"/>
        <v/>
      </c>
      <c r="H419" s="81" t="str">
        <f t="shared" si="42"/>
        <v/>
      </c>
      <c r="I419" s="83" t="str">
        <f t="shared" si="43"/>
        <v/>
      </c>
      <c r="J419" s="10" t="str">
        <f t="shared" si="46"/>
        <v/>
      </c>
    </row>
    <row r="420" spans="1:10" x14ac:dyDescent="0.25">
      <c r="A420" s="10" t="str">
        <f>IF(B420="","",COUNTA($B$33:B420)-COUNTBLANK($B$33:B420))</f>
        <v/>
      </c>
      <c r="B420" s="1"/>
      <c r="C420" s="10" t="str">
        <f>IF(B420="","",AVERAGE($B$33:B420))</f>
        <v/>
      </c>
      <c r="D420" s="10" t="str">
        <f>IF(B420="","",_xlfn.STDEV.S($B$33:B420))</f>
        <v/>
      </c>
      <c r="E420" s="82" t="str">
        <f t="shared" si="41"/>
        <v/>
      </c>
      <c r="F420" s="80" t="str">
        <f t="shared" si="44"/>
        <v/>
      </c>
      <c r="G420" s="80" t="str">
        <f t="shared" si="45"/>
        <v/>
      </c>
      <c r="H420" s="81" t="str">
        <f t="shared" si="42"/>
        <v/>
      </c>
      <c r="I420" s="83" t="str">
        <f t="shared" si="43"/>
        <v/>
      </c>
      <c r="J420" s="10" t="str">
        <f t="shared" si="46"/>
        <v/>
      </c>
    </row>
    <row r="421" spans="1:10" x14ac:dyDescent="0.25">
      <c r="A421" s="10" t="str">
        <f>IF(B421="","",COUNTA($B$33:B421)-COUNTBLANK($B$33:B421))</f>
        <v/>
      </c>
      <c r="B421" s="1"/>
      <c r="C421" s="10" t="str">
        <f>IF(B421="","",AVERAGE($B$33:B421))</f>
        <v/>
      </c>
      <c r="D421" s="10" t="str">
        <f>IF(B421="","",_xlfn.STDEV.S($B$33:B421))</f>
        <v/>
      </c>
      <c r="E421" s="82" t="str">
        <f t="shared" si="41"/>
        <v/>
      </c>
      <c r="F421" s="80" t="str">
        <f t="shared" si="44"/>
        <v/>
      </c>
      <c r="G421" s="80" t="str">
        <f t="shared" si="45"/>
        <v/>
      </c>
      <c r="H421" s="81" t="str">
        <f t="shared" si="42"/>
        <v/>
      </c>
      <c r="I421" s="83" t="str">
        <f t="shared" si="43"/>
        <v/>
      </c>
      <c r="J421" s="10" t="str">
        <f t="shared" si="46"/>
        <v/>
      </c>
    </row>
    <row r="422" spans="1:10" x14ac:dyDescent="0.25">
      <c r="A422" s="10" t="str">
        <f>IF(B422="","",COUNTA($B$33:B422)-COUNTBLANK($B$33:B422))</f>
        <v/>
      </c>
      <c r="B422" s="1"/>
      <c r="C422" s="10" t="str">
        <f>IF(B422="","",AVERAGE($B$33:B422))</f>
        <v/>
      </c>
      <c r="D422" s="10" t="str">
        <f>IF(B422="","",_xlfn.STDEV.S($B$33:B422))</f>
        <v/>
      </c>
      <c r="E422" s="82" t="str">
        <f t="shared" ref="E422:E485" si="47">IF(D422="","",D422/C422)</f>
        <v/>
      </c>
      <c r="F422" s="80" t="str">
        <f t="shared" si="44"/>
        <v/>
      </c>
      <c r="G422" s="80" t="str">
        <f t="shared" si="45"/>
        <v/>
      </c>
      <c r="H422" s="81" t="str">
        <f t="shared" ref="H422:H485" si="48">IF(D422="","",F422/(1+9*(F422-G422)^2))</f>
        <v/>
      </c>
      <c r="I422" s="83" t="str">
        <f t="shared" si="43"/>
        <v/>
      </c>
      <c r="J422" s="10" t="str">
        <f t="shared" si="46"/>
        <v/>
      </c>
    </row>
    <row r="423" spans="1:10" x14ac:dyDescent="0.25">
      <c r="A423" s="10" t="str">
        <f>IF(B423="","",COUNTA($B$33:B423)-COUNTBLANK($B$33:B423))</f>
        <v/>
      </c>
      <c r="B423" s="1"/>
      <c r="C423" s="10" t="str">
        <f>IF(B423="","",AVERAGE($B$33:B423))</f>
        <v/>
      </c>
      <c r="D423" s="10" t="str">
        <f>IF(B423="","",_xlfn.STDEV.S($B$33:B423))</f>
        <v/>
      </c>
      <c r="E423" s="82" t="str">
        <f t="shared" si="47"/>
        <v/>
      </c>
      <c r="F423" s="80" t="str">
        <f t="shared" si="44"/>
        <v/>
      </c>
      <c r="G423" s="80" t="str">
        <f t="shared" si="45"/>
        <v/>
      </c>
      <c r="H423" s="81" t="str">
        <f t="shared" si="48"/>
        <v/>
      </c>
      <c r="I423" s="83" t="str">
        <f t="shared" si="43"/>
        <v/>
      </c>
      <c r="J423" s="10" t="str">
        <f t="shared" si="46"/>
        <v/>
      </c>
    </row>
    <row r="424" spans="1:10" x14ac:dyDescent="0.25">
      <c r="A424" s="10" t="str">
        <f>IF(B424="","",COUNTA($B$33:B424)-COUNTBLANK($B$33:B424))</f>
        <v/>
      </c>
      <c r="B424" s="1"/>
      <c r="C424" s="10" t="str">
        <f>IF(B424="","",AVERAGE($B$33:B424))</f>
        <v/>
      </c>
      <c r="D424" s="10" t="str">
        <f>IF(B424="","",_xlfn.STDEV.S($B$33:B424))</f>
        <v/>
      </c>
      <c r="E424" s="82" t="str">
        <f t="shared" si="47"/>
        <v/>
      </c>
      <c r="F424" s="80" t="str">
        <f t="shared" si="44"/>
        <v/>
      </c>
      <c r="G424" s="80" t="str">
        <f t="shared" si="45"/>
        <v/>
      </c>
      <c r="H424" s="81" t="str">
        <f t="shared" si="48"/>
        <v/>
      </c>
      <c r="I424" s="83" t="str">
        <f t="shared" si="43"/>
        <v/>
      </c>
      <c r="J424" s="10" t="str">
        <f t="shared" si="46"/>
        <v/>
      </c>
    </row>
    <row r="425" spans="1:10" x14ac:dyDescent="0.25">
      <c r="A425" s="10" t="str">
        <f>IF(B425="","",COUNTA($B$33:B425)-COUNTBLANK($B$33:B425))</f>
        <v/>
      </c>
      <c r="B425" s="1"/>
      <c r="C425" s="10" t="str">
        <f>IF(B425="","",AVERAGE($B$33:B425))</f>
        <v/>
      </c>
      <c r="D425" s="10" t="str">
        <f>IF(B425="","",_xlfn.STDEV.S($B$33:B425))</f>
        <v/>
      </c>
      <c r="E425" s="82" t="str">
        <f t="shared" si="47"/>
        <v/>
      </c>
      <c r="F425" s="80" t="str">
        <f t="shared" si="44"/>
        <v/>
      </c>
      <c r="G425" s="80" t="str">
        <f t="shared" si="45"/>
        <v/>
      </c>
      <c r="H425" s="81" t="str">
        <f t="shared" si="48"/>
        <v/>
      </c>
      <c r="I425" s="83" t="str">
        <f t="shared" si="43"/>
        <v/>
      </c>
      <c r="J425" s="10" t="str">
        <f t="shared" si="46"/>
        <v/>
      </c>
    </row>
    <row r="426" spans="1:10" x14ac:dyDescent="0.25">
      <c r="A426" s="10" t="str">
        <f>IF(B426="","",COUNTA($B$33:B426)-COUNTBLANK($B$33:B426))</f>
        <v/>
      </c>
      <c r="B426" s="1"/>
      <c r="C426" s="10" t="str">
        <f>IF(B426="","",AVERAGE($B$33:B426))</f>
        <v/>
      </c>
      <c r="D426" s="10" t="str">
        <f>IF(B426="","",_xlfn.STDEV.S($B$33:B426))</f>
        <v/>
      </c>
      <c r="E426" s="82" t="str">
        <f t="shared" si="47"/>
        <v/>
      </c>
      <c r="F426" s="80" t="str">
        <f t="shared" si="44"/>
        <v/>
      </c>
      <c r="G426" s="80" t="str">
        <f t="shared" si="45"/>
        <v/>
      </c>
      <c r="H426" s="81" t="str">
        <f t="shared" si="48"/>
        <v/>
      </c>
      <c r="I426" s="83" t="str">
        <f t="shared" si="43"/>
        <v/>
      </c>
      <c r="J426" s="10" t="str">
        <f t="shared" si="46"/>
        <v/>
      </c>
    </row>
    <row r="427" spans="1:10" x14ac:dyDescent="0.25">
      <c r="A427" s="10" t="str">
        <f>IF(B427="","",COUNTA($B$33:B427)-COUNTBLANK($B$33:B427))</f>
        <v/>
      </c>
      <c r="B427" s="1"/>
      <c r="C427" s="10" t="str">
        <f>IF(B427="","",AVERAGE($B$33:B427))</f>
        <v/>
      </c>
      <c r="D427" s="10" t="str">
        <f>IF(B427="","",_xlfn.STDEV.S($B$33:B427))</f>
        <v/>
      </c>
      <c r="E427" s="82" t="str">
        <f t="shared" si="47"/>
        <v/>
      </c>
      <c r="F427" s="80" t="str">
        <f t="shared" si="44"/>
        <v/>
      </c>
      <c r="G427" s="80" t="str">
        <f t="shared" si="45"/>
        <v/>
      </c>
      <c r="H427" s="81" t="str">
        <f t="shared" si="48"/>
        <v/>
      </c>
      <c r="I427" s="83" t="str">
        <f t="shared" si="43"/>
        <v/>
      </c>
      <c r="J427" s="10" t="str">
        <f t="shared" si="46"/>
        <v/>
      </c>
    </row>
    <row r="428" spans="1:10" x14ac:dyDescent="0.25">
      <c r="A428" s="10" t="str">
        <f>IF(B428="","",COUNTA($B$33:B428)-COUNTBLANK($B$33:B428))</f>
        <v/>
      </c>
      <c r="B428" s="1"/>
      <c r="C428" s="10" t="str">
        <f>IF(B428="","",AVERAGE($B$33:B428))</f>
        <v/>
      </c>
      <c r="D428" s="10" t="str">
        <f>IF(B428="","",_xlfn.STDEV.S($B$33:B428))</f>
        <v/>
      </c>
      <c r="E428" s="82" t="str">
        <f t="shared" si="47"/>
        <v/>
      </c>
      <c r="F428" s="80" t="str">
        <f t="shared" si="44"/>
        <v/>
      </c>
      <c r="G428" s="80" t="str">
        <f t="shared" si="45"/>
        <v/>
      </c>
      <c r="H428" s="81" t="str">
        <f t="shared" si="48"/>
        <v/>
      </c>
      <c r="I428" s="83" t="str">
        <f t="shared" si="43"/>
        <v/>
      </c>
      <c r="J428" s="10" t="str">
        <f t="shared" si="46"/>
        <v/>
      </c>
    </row>
    <row r="429" spans="1:10" x14ac:dyDescent="0.25">
      <c r="A429" s="10" t="str">
        <f>IF(B429="","",COUNTA($B$33:B429)-COUNTBLANK($B$33:B429))</f>
        <v/>
      </c>
      <c r="B429" s="1"/>
      <c r="C429" s="10" t="str">
        <f>IF(B429="","",AVERAGE($B$33:B429))</f>
        <v/>
      </c>
      <c r="D429" s="10" t="str">
        <f>IF(B429="","",_xlfn.STDEV.S($B$33:B429))</f>
        <v/>
      </c>
      <c r="E429" s="82" t="str">
        <f t="shared" si="47"/>
        <v/>
      </c>
      <c r="F429" s="80" t="str">
        <f t="shared" si="44"/>
        <v/>
      </c>
      <c r="G429" s="80" t="str">
        <f t="shared" si="45"/>
        <v/>
      </c>
      <c r="H429" s="81" t="str">
        <f t="shared" si="48"/>
        <v/>
      </c>
      <c r="I429" s="83" t="str">
        <f t="shared" si="43"/>
        <v/>
      </c>
      <c r="J429" s="10" t="str">
        <f t="shared" si="46"/>
        <v/>
      </c>
    </row>
    <row r="430" spans="1:10" x14ac:dyDescent="0.25">
      <c r="A430" s="10" t="str">
        <f>IF(B430="","",COUNTA($B$33:B430)-COUNTBLANK($B$33:B430))</f>
        <v/>
      </c>
      <c r="B430" s="1"/>
      <c r="C430" s="10" t="str">
        <f>IF(B430="","",AVERAGE($B$33:B430))</f>
        <v/>
      </c>
      <c r="D430" s="10" t="str">
        <f>IF(B430="","",_xlfn.STDEV.S($B$33:B430))</f>
        <v/>
      </c>
      <c r="E430" s="82" t="str">
        <f t="shared" si="47"/>
        <v/>
      </c>
      <c r="F430" s="80" t="str">
        <f t="shared" si="44"/>
        <v/>
      </c>
      <c r="G430" s="80" t="str">
        <f t="shared" si="45"/>
        <v/>
      </c>
      <c r="H430" s="81" t="str">
        <f t="shared" si="48"/>
        <v/>
      </c>
      <c r="I430" s="83" t="str">
        <f t="shared" si="43"/>
        <v/>
      </c>
      <c r="J430" s="10" t="str">
        <f t="shared" si="46"/>
        <v/>
      </c>
    </row>
    <row r="431" spans="1:10" x14ac:dyDescent="0.25">
      <c r="A431" s="10" t="str">
        <f>IF(B431="","",COUNTA($B$33:B431)-COUNTBLANK($B$33:B431))</f>
        <v/>
      </c>
      <c r="B431" s="1"/>
      <c r="C431" s="10" t="str">
        <f>IF(B431="","",AVERAGE($B$33:B431))</f>
        <v/>
      </c>
      <c r="D431" s="10" t="str">
        <f>IF(B431="","",_xlfn.STDEV.S($B$33:B431))</f>
        <v/>
      </c>
      <c r="E431" s="82" t="str">
        <f t="shared" si="47"/>
        <v/>
      </c>
      <c r="F431" s="80" t="str">
        <f t="shared" si="44"/>
        <v/>
      </c>
      <c r="G431" s="80" t="str">
        <f t="shared" si="45"/>
        <v/>
      </c>
      <c r="H431" s="81" t="str">
        <f t="shared" si="48"/>
        <v/>
      </c>
      <c r="I431" s="83" t="str">
        <f t="shared" si="43"/>
        <v/>
      </c>
      <c r="J431" s="10" t="str">
        <f t="shared" si="46"/>
        <v/>
      </c>
    </row>
    <row r="432" spans="1:10" x14ac:dyDescent="0.25">
      <c r="A432" s="10" t="str">
        <f>IF(B432="","",COUNTA($B$33:B432)-COUNTBLANK($B$33:B432))</f>
        <v/>
      </c>
      <c r="B432" s="1"/>
      <c r="C432" s="10" t="str">
        <f>IF(B432="","",AVERAGE($B$33:B432))</f>
        <v/>
      </c>
      <c r="D432" s="10" t="str">
        <f>IF(B432="","",_xlfn.STDEV.S($B$33:B432))</f>
        <v/>
      </c>
      <c r="E432" s="82" t="str">
        <f t="shared" si="47"/>
        <v/>
      </c>
      <c r="F432" s="80" t="str">
        <f t="shared" si="44"/>
        <v/>
      </c>
      <c r="G432" s="80" t="str">
        <f t="shared" si="45"/>
        <v/>
      </c>
      <c r="H432" s="81" t="str">
        <f t="shared" si="48"/>
        <v/>
      </c>
      <c r="I432" s="83" t="str">
        <f t="shared" si="43"/>
        <v/>
      </c>
      <c r="J432" s="10" t="str">
        <f t="shared" si="46"/>
        <v/>
      </c>
    </row>
    <row r="433" spans="1:10" x14ac:dyDescent="0.25">
      <c r="A433" s="10" t="str">
        <f>IF(B433="","",COUNTA($B$33:B433)-COUNTBLANK($B$33:B433))</f>
        <v/>
      </c>
      <c r="B433" s="1"/>
      <c r="C433" s="10" t="str">
        <f>IF(B433="","",AVERAGE($B$33:B433))</f>
        <v/>
      </c>
      <c r="D433" s="10" t="str">
        <f>IF(B433="","",_xlfn.STDEV.S($B$33:B433))</f>
        <v/>
      </c>
      <c r="E433" s="82" t="str">
        <f t="shared" si="47"/>
        <v/>
      </c>
      <c r="F433" s="80" t="str">
        <f t="shared" si="44"/>
        <v/>
      </c>
      <c r="G433" s="80" t="str">
        <f t="shared" si="45"/>
        <v/>
      </c>
      <c r="H433" s="81" t="str">
        <f t="shared" si="48"/>
        <v/>
      </c>
      <c r="I433" s="83" t="str">
        <f t="shared" si="43"/>
        <v/>
      </c>
      <c r="J433" s="10" t="str">
        <f t="shared" si="46"/>
        <v/>
      </c>
    </row>
    <row r="434" spans="1:10" x14ac:dyDescent="0.25">
      <c r="A434" s="10" t="str">
        <f>IF(B434="","",COUNTA($B$33:B434)-COUNTBLANK($B$33:B434))</f>
        <v/>
      </c>
      <c r="B434" s="1"/>
      <c r="C434" s="10" t="str">
        <f>IF(B434="","",AVERAGE($B$33:B434))</f>
        <v/>
      </c>
      <c r="D434" s="10" t="str">
        <f>IF(B434="","",_xlfn.STDEV.S($B$33:B434))</f>
        <v/>
      </c>
      <c r="E434" s="82" t="str">
        <f t="shared" si="47"/>
        <v/>
      </c>
      <c r="F434" s="80" t="str">
        <f t="shared" si="44"/>
        <v/>
      </c>
      <c r="G434" s="80" t="str">
        <f t="shared" si="45"/>
        <v/>
      </c>
      <c r="H434" s="81" t="str">
        <f t="shared" si="48"/>
        <v/>
      </c>
      <c r="I434" s="83" t="str">
        <f t="shared" si="43"/>
        <v/>
      </c>
      <c r="J434" s="10" t="str">
        <f t="shared" si="46"/>
        <v/>
      </c>
    </row>
    <row r="435" spans="1:10" x14ac:dyDescent="0.25">
      <c r="A435" s="10" t="str">
        <f>IF(B435="","",COUNTA($B$33:B435)-COUNTBLANK($B$33:B435))</f>
        <v/>
      </c>
      <c r="B435" s="1"/>
      <c r="C435" s="10" t="str">
        <f>IF(B435="","",AVERAGE($B$33:B435))</f>
        <v/>
      </c>
      <c r="D435" s="10" t="str">
        <f>IF(B435="","",_xlfn.STDEV.S($B$33:B435))</f>
        <v/>
      </c>
      <c r="E435" s="82" t="str">
        <f t="shared" si="47"/>
        <v/>
      </c>
      <c r="F435" s="80" t="str">
        <f t="shared" si="44"/>
        <v/>
      </c>
      <c r="G435" s="80" t="str">
        <f t="shared" si="45"/>
        <v/>
      </c>
      <c r="H435" s="81" t="str">
        <f t="shared" si="48"/>
        <v/>
      </c>
      <c r="I435" s="83" t="str">
        <f t="shared" si="43"/>
        <v/>
      </c>
      <c r="J435" s="10" t="str">
        <f t="shared" si="46"/>
        <v/>
      </c>
    </row>
    <row r="436" spans="1:10" x14ac:dyDescent="0.25">
      <c r="A436" s="10" t="str">
        <f>IF(B436="","",COUNTA($B$33:B436)-COUNTBLANK($B$33:B436))</f>
        <v/>
      </c>
      <c r="B436" s="1"/>
      <c r="C436" s="10" t="str">
        <f>IF(B436="","",AVERAGE($B$33:B436))</f>
        <v/>
      </c>
      <c r="D436" s="10" t="str">
        <f>IF(B436="","",_xlfn.STDEV.S($B$33:B436))</f>
        <v/>
      </c>
      <c r="E436" s="82" t="str">
        <f t="shared" si="47"/>
        <v/>
      </c>
      <c r="F436" s="80" t="str">
        <f t="shared" si="44"/>
        <v/>
      </c>
      <c r="G436" s="80" t="str">
        <f t="shared" si="45"/>
        <v/>
      </c>
      <c r="H436" s="81" t="str">
        <f t="shared" si="48"/>
        <v/>
      </c>
      <c r="I436" s="83" t="str">
        <f t="shared" si="43"/>
        <v/>
      </c>
      <c r="J436" s="10" t="str">
        <f t="shared" si="46"/>
        <v/>
      </c>
    </row>
    <row r="437" spans="1:10" x14ac:dyDescent="0.25">
      <c r="A437" s="10" t="str">
        <f>IF(B437="","",COUNTA($B$33:B437)-COUNTBLANK($B$33:B437))</f>
        <v/>
      </c>
      <c r="B437" s="1"/>
      <c r="C437" s="10" t="str">
        <f>IF(B437="","",AVERAGE($B$33:B437))</f>
        <v/>
      </c>
      <c r="D437" s="10" t="str">
        <f>IF(B437="","",_xlfn.STDEV.S($B$33:B437))</f>
        <v/>
      </c>
      <c r="E437" s="82" t="str">
        <f t="shared" si="47"/>
        <v/>
      </c>
      <c r="F437" s="80" t="str">
        <f t="shared" si="44"/>
        <v/>
      </c>
      <c r="G437" s="80" t="str">
        <f t="shared" si="45"/>
        <v/>
      </c>
      <c r="H437" s="81" t="str">
        <f t="shared" si="48"/>
        <v/>
      </c>
      <c r="I437" s="83" t="str">
        <f t="shared" si="43"/>
        <v/>
      </c>
      <c r="J437" s="10" t="str">
        <f t="shared" si="46"/>
        <v/>
      </c>
    </row>
    <row r="438" spans="1:10" x14ac:dyDescent="0.25">
      <c r="A438" s="10" t="str">
        <f>IF(B438="","",COUNTA($B$33:B438)-COUNTBLANK($B$33:B438))</f>
        <v/>
      </c>
      <c r="B438" s="1"/>
      <c r="C438" s="10" t="str">
        <f>IF(B438="","",AVERAGE($B$33:B438))</f>
        <v/>
      </c>
      <c r="D438" s="10" t="str">
        <f>IF(B438="","",_xlfn.STDEV.S($B$33:B438))</f>
        <v/>
      </c>
      <c r="E438" s="82" t="str">
        <f t="shared" si="47"/>
        <v/>
      </c>
      <c r="F438" s="80" t="str">
        <f t="shared" si="44"/>
        <v/>
      </c>
      <c r="G438" s="80" t="str">
        <f t="shared" si="45"/>
        <v/>
      </c>
      <c r="H438" s="81" t="str">
        <f t="shared" si="48"/>
        <v/>
      </c>
      <c r="I438" s="83" t="str">
        <f t="shared" si="43"/>
        <v/>
      </c>
      <c r="J438" s="10" t="str">
        <f t="shared" si="46"/>
        <v/>
      </c>
    </row>
    <row r="439" spans="1:10" x14ac:dyDescent="0.25">
      <c r="A439" s="10" t="str">
        <f>IF(B439="","",COUNTA($B$33:B439)-COUNTBLANK($B$33:B439))</f>
        <v/>
      </c>
      <c r="B439" s="1"/>
      <c r="C439" s="10" t="str">
        <f>IF(B439="","",AVERAGE($B$33:B439))</f>
        <v/>
      </c>
      <c r="D439" s="10" t="str">
        <f>IF(B439="","",_xlfn.STDEV.S($B$33:B439))</f>
        <v/>
      </c>
      <c r="E439" s="82" t="str">
        <f t="shared" si="47"/>
        <v/>
      </c>
      <c r="F439" s="80" t="str">
        <f t="shared" si="44"/>
        <v/>
      </c>
      <c r="G439" s="80" t="str">
        <f t="shared" si="45"/>
        <v/>
      </c>
      <c r="H439" s="81" t="str">
        <f t="shared" si="48"/>
        <v/>
      </c>
      <c r="I439" s="83" t="str">
        <f t="shared" si="43"/>
        <v/>
      </c>
      <c r="J439" s="10" t="str">
        <f t="shared" si="46"/>
        <v/>
      </c>
    </row>
    <row r="440" spans="1:10" x14ac:dyDescent="0.25">
      <c r="A440" s="10" t="str">
        <f>IF(B440="","",COUNTA($B$33:B440)-COUNTBLANK($B$33:B440))</f>
        <v/>
      </c>
      <c r="B440" s="1"/>
      <c r="C440" s="10" t="str">
        <f>IF(B440="","",AVERAGE($B$33:B440))</f>
        <v/>
      </c>
      <c r="D440" s="10" t="str">
        <f>IF(B440="","",_xlfn.STDEV.S($B$33:B440))</f>
        <v/>
      </c>
      <c r="E440" s="82" t="str">
        <f t="shared" si="47"/>
        <v/>
      </c>
      <c r="F440" s="80" t="str">
        <f t="shared" si="44"/>
        <v/>
      </c>
      <c r="G440" s="80" t="str">
        <f t="shared" si="45"/>
        <v/>
      </c>
      <c r="H440" s="81" t="str">
        <f t="shared" si="48"/>
        <v/>
      </c>
      <c r="I440" s="83" t="str">
        <f t="shared" si="43"/>
        <v/>
      </c>
      <c r="J440" s="10" t="str">
        <f t="shared" si="46"/>
        <v/>
      </c>
    </row>
    <row r="441" spans="1:10" x14ac:dyDescent="0.25">
      <c r="A441" s="10" t="str">
        <f>IF(B441="","",COUNTA($B$33:B441)-COUNTBLANK($B$33:B441))</f>
        <v/>
      </c>
      <c r="B441" s="1"/>
      <c r="C441" s="10" t="str">
        <f>IF(B441="","",AVERAGE($B$33:B441))</f>
        <v/>
      </c>
      <c r="D441" s="10" t="str">
        <f>IF(B441="","",_xlfn.STDEV.S($B$33:B441))</f>
        <v/>
      </c>
      <c r="E441" s="82" t="str">
        <f t="shared" si="47"/>
        <v/>
      </c>
      <c r="F441" s="80" t="str">
        <f t="shared" si="44"/>
        <v/>
      </c>
      <c r="G441" s="80" t="str">
        <f t="shared" si="45"/>
        <v/>
      </c>
      <c r="H441" s="81" t="str">
        <f t="shared" si="48"/>
        <v/>
      </c>
      <c r="I441" s="83" t="str">
        <f t="shared" si="43"/>
        <v/>
      </c>
      <c r="J441" s="10" t="str">
        <f t="shared" si="46"/>
        <v/>
      </c>
    </row>
    <row r="442" spans="1:10" x14ac:dyDescent="0.25">
      <c r="A442" s="10" t="str">
        <f>IF(B442="","",COUNTA($B$33:B442)-COUNTBLANK($B$33:B442))</f>
        <v/>
      </c>
      <c r="B442" s="1"/>
      <c r="C442" s="10" t="str">
        <f>IF(B442="","",AVERAGE($B$33:B442))</f>
        <v/>
      </c>
      <c r="D442" s="10" t="str">
        <f>IF(B442="","",_xlfn.STDEV.S($B$33:B442))</f>
        <v/>
      </c>
      <c r="E442" s="82" t="str">
        <f t="shared" si="47"/>
        <v/>
      </c>
      <c r="F442" s="80" t="str">
        <f t="shared" si="44"/>
        <v/>
      </c>
      <c r="G442" s="80" t="str">
        <f t="shared" si="45"/>
        <v/>
      </c>
      <c r="H442" s="81" t="str">
        <f t="shared" si="48"/>
        <v/>
      </c>
      <c r="I442" s="83" t="str">
        <f t="shared" si="43"/>
        <v/>
      </c>
      <c r="J442" s="10" t="str">
        <f t="shared" si="46"/>
        <v/>
      </c>
    </row>
    <row r="443" spans="1:10" x14ac:dyDescent="0.25">
      <c r="A443" s="10" t="str">
        <f>IF(B443="","",COUNTA($B$33:B443)-COUNTBLANK($B$33:B443))</f>
        <v/>
      </c>
      <c r="B443" s="1"/>
      <c r="C443" s="10" t="str">
        <f>IF(B443="","",AVERAGE($B$33:B443))</f>
        <v/>
      </c>
      <c r="D443" s="10" t="str">
        <f>IF(B443="","",_xlfn.STDEV.S($B$33:B443))</f>
        <v/>
      </c>
      <c r="E443" s="82" t="str">
        <f t="shared" si="47"/>
        <v/>
      </c>
      <c r="F443" s="80" t="str">
        <f t="shared" si="44"/>
        <v/>
      </c>
      <c r="G443" s="80" t="str">
        <f t="shared" si="45"/>
        <v/>
      </c>
      <c r="H443" s="81" t="str">
        <f t="shared" si="48"/>
        <v/>
      </c>
      <c r="I443" s="83" t="str">
        <f t="shared" si="43"/>
        <v/>
      </c>
      <c r="J443" s="10" t="str">
        <f t="shared" si="46"/>
        <v/>
      </c>
    </row>
    <row r="444" spans="1:10" x14ac:dyDescent="0.25">
      <c r="A444" s="10" t="str">
        <f>IF(B444="","",COUNTA($B$33:B444)-COUNTBLANK($B$33:B444))</f>
        <v/>
      </c>
      <c r="B444" s="1"/>
      <c r="C444" s="10" t="str">
        <f>IF(B444="","",AVERAGE($B$33:B444))</f>
        <v/>
      </c>
      <c r="D444" s="10" t="str">
        <f>IF(B444="","",_xlfn.STDEV.S($B$33:B444))</f>
        <v/>
      </c>
      <c r="E444" s="82" t="str">
        <f t="shared" si="47"/>
        <v/>
      </c>
      <c r="F444" s="80" t="str">
        <f t="shared" si="44"/>
        <v/>
      </c>
      <c r="G444" s="80" t="str">
        <f t="shared" si="45"/>
        <v/>
      </c>
      <c r="H444" s="81" t="str">
        <f t="shared" si="48"/>
        <v/>
      </c>
      <c r="I444" s="83" t="str">
        <f t="shared" si="43"/>
        <v/>
      </c>
      <c r="J444" s="10" t="str">
        <f t="shared" si="46"/>
        <v/>
      </c>
    </row>
    <row r="445" spans="1:10" x14ac:dyDescent="0.25">
      <c r="A445" s="10" t="str">
        <f>IF(B445="","",COUNTA($B$33:B445)-COUNTBLANK($B$33:B445))</f>
        <v/>
      </c>
      <c r="B445" s="1"/>
      <c r="C445" s="10" t="str">
        <f>IF(B445="","",AVERAGE($B$33:B445))</f>
        <v/>
      </c>
      <c r="D445" s="10" t="str">
        <f>IF(B445="","",_xlfn.STDEV.S($B$33:B445))</f>
        <v/>
      </c>
      <c r="E445" s="82" t="str">
        <f t="shared" si="47"/>
        <v/>
      </c>
      <c r="F445" s="80" t="str">
        <f t="shared" si="44"/>
        <v/>
      </c>
      <c r="G445" s="80" t="str">
        <f t="shared" si="45"/>
        <v/>
      </c>
      <c r="H445" s="81" t="str">
        <f t="shared" si="48"/>
        <v/>
      </c>
      <c r="I445" s="83" t="str">
        <f t="shared" si="43"/>
        <v/>
      </c>
      <c r="J445" s="10" t="str">
        <f t="shared" si="46"/>
        <v/>
      </c>
    </row>
    <row r="446" spans="1:10" x14ac:dyDescent="0.25">
      <c r="A446" s="10" t="str">
        <f>IF(B446="","",COUNTA($B$33:B446)-COUNTBLANK($B$33:B446))</f>
        <v/>
      </c>
      <c r="B446" s="1"/>
      <c r="C446" s="10" t="str">
        <f>IF(B446="","",AVERAGE($B$33:B446))</f>
        <v/>
      </c>
      <c r="D446" s="10" t="str">
        <f>IF(B446="","",_xlfn.STDEV.S($B$33:B446))</f>
        <v/>
      </c>
      <c r="E446" s="82" t="str">
        <f t="shared" si="47"/>
        <v/>
      </c>
      <c r="F446" s="80" t="str">
        <f t="shared" si="44"/>
        <v/>
      </c>
      <c r="G446" s="80" t="str">
        <f t="shared" si="45"/>
        <v/>
      </c>
      <c r="H446" s="81" t="str">
        <f t="shared" si="48"/>
        <v/>
      </c>
      <c r="I446" s="83" t="str">
        <f t="shared" si="43"/>
        <v/>
      </c>
      <c r="J446" s="10" t="str">
        <f t="shared" si="46"/>
        <v/>
      </c>
    </row>
    <row r="447" spans="1:10" x14ac:dyDescent="0.25">
      <c r="A447" s="10" t="str">
        <f>IF(B447="","",COUNTA($B$33:B447)-COUNTBLANK($B$33:B447))</f>
        <v/>
      </c>
      <c r="B447" s="1"/>
      <c r="C447" s="10" t="str">
        <f>IF(B447="","",AVERAGE($B$33:B447))</f>
        <v/>
      </c>
      <c r="D447" s="10" t="str">
        <f>IF(B447="","",_xlfn.STDEV.S($B$33:B447))</f>
        <v/>
      </c>
      <c r="E447" s="82" t="str">
        <f t="shared" si="47"/>
        <v/>
      </c>
      <c r="F447" s="80" t="str">
        <f t="shared" si="44"/>
        <v/>
      </c>
      <c r="G447" s="80" t="str">
        <f t="shared" si="45"/>
        <v/>
      </c>
      <c r="H447" s="81" t="str">
        <f t="shared" si="48"/>
        <v/>
      </c>
      <c r="I447" s="83" t="str">
        <f t="shared" si="43"/>
        <v/>
      </c>
      <c r="J447" s="10" t="str">
        <f t="shared" si="46"/>
        <v/>
      </c>
    </row>
    <row r="448" spans="1:10" x14ac:dyDescent="0.25">
      <c r="A448" s="10" t="str">
        <f>IF(B448="","",COUNTA($B$33:B448)-COUNTBLANK($B$33:B448))</f>
        <v/>
      </c>
      <c r="B448" s="1"/>
      <c r="C448" s="10" t="str">
        <f>IF(B448="","",AVERAGE($B$33:B448))</f>
        <v/>
      </c>
      <c r="D448" s="10" t="str">
        <f>IF(B448="","",_xlfn.STDEV.S($B$33:B448))</f>
        <v/>
      </c>
      <c r="E448" s="82" t="str">
        <f t="shared" si="47"/>
        <v/>
      </c>
      <c r="F448" s="80" t="str">
        <f t="shared" si="44"/>
        <v/>
      </c>
      <c r="G448" s="80" t="str">
        <f t="shared" si="45"/>
        <v/>
      </c>
      <c r="H448" s="81" t="str">
        <f t="shared" si="48"/>
        <v/>
      </c>
      <c r="I448" s="83" t="str">
        <f t="shared" si="43"/>
        <v/>
      </c>
      <c r="J448" s="10" t="str">
        <f t="shared" si="46"/>
        <v/>
      </c>
    </row>
    <row r="449" spans="1:10" x14ac:dyDescent="0.25">
      <c r="A449" s="10" t="str">
        <f>IF(B449="","",COUNTA($B$33:B449)-COUNTBLANK($B$33:B449))</f>
        <v/>
      </c>
      <c r="B449" s="1"/>
      <c r="C449" s="10" t="str">
        <f>IF(B449="","",AVERAGE($B$33:B449))</f>
        <v/>
      </c>
      <c r="D449" s="10" t="str">
        <f>IF(B449="","",_xlfn.STDEV.S($B$33:B449))</f>
        <v/>
      </c>
      <c r="E449" s="82" t="str">
        <f t="shared" si="47"/>
        <v/>
      </c>
      <c r="F449" s="80" t="str">
        <f t="shared" si="44"/>
        <v/>
      </c>
      <c r="G449" s="80" t="str">
        <f t="shared" si="45"/>
        <v/>
      </c>
      <c r="H449" s="81" t="str">
        <f t="shared" si="48"/>
        <v/>
      </c>
      <c r="I449" s="83" t="str">
        <f t="shared" si="43"/>
        <v/>
      </c>
      <c r="J449" s="10" t="str">
        <f t="shared" si="46"/>
        <v/>
      </c>
    </row>
    <row r="450" spans="1:10" x14ac:dyDescent="0.25">
      <c r="A450" s="10" t="str">
        <f>IF(B450="","",COUNTA($B$33:B450)-COUNTBLANK($B$33:B450))</f>
        <v/>
      </c>
      <c r="B450" s="1"/>
      <c r="C450" s="10" t="str">
        <f>IF(B450="","",AVERAGE($B$33:B450))</f>
        <v/>
      </c>
      <c r="D450" s="10" t="str">
        <f>IF(B450="","",_xlfn.STDEV.S($B$33:B450))</f>
        <v/>
      </c>
      <c r="E450" s="82" t="str">
        <f t="shared" si="47"/>
        <v/>
      </c>
      <c r="F450" s="80" t="str">
        <f t="shared" si="44"/>
        <v/>
      </c>
      <c r="G450" s="80" t="str">
        <f t="shared" si="45"/>
        <v/>
      </c>
      <c r="H450" s="81" t="str">
        <f t="shared" si="48"/>
        <v/>
      </c>
      <c r="I450" s="83" t="str">
        <f t="shared" si="43"/>
        <v/>
      </c>
      <c r="J450" s="10" t="str">
        <f t="shared" si="46"/>
        <v/>
      </c>
    </row>
    <row r="451" spans="1:10" x14ac:dyDescent="0.25">
      <c r="A451" s="10" t="str">
        <f>IF(B451="","",COUNTA($B$33:B451)-COUNTBLANK($B$33:B451))</f>
        <v/>
      </c>
      <c r="B451" s="1"/>
      <c r="C451" s="10" t="str">
        <f>IF(B451="","",AVERAGE($B$33:B451))</f>
        <v/>
      </c>
      <c r="D451" s="10" t="str">
        <f>IF(B451="","",_xlfn.STDEV.S($B$33:B451))</f>
        <v/>
      </c>
      <c r="E451" s="82" t="str">
        <f t="shared" si="47"/>
        <v/>
      </c>
      <c r="F451" s="80" t="str">
        <f t="shared" si="44"/>
        <v/>
      </c>
      <c r="G451" s="80" t="str">
        <f t="shared" si="45"/>
        <v/>
      </c>
      <c r="H451" s="81" t="str">
        <f t="shared" si="48"/>
        <v/>
      </c>
      <c r="I451" s="83" t="str">
        <f t="shared" si="43"/>
        <v/>
      </c>
      <c r="J451" s="10" t="str">
        <f t="shared" si="46"/>
        <v/>
      </c>
    </row>
    <row r="452" spans="1:10" x14ac:dyDescent="0.25">
      <c r="A452" s="10" t="str">
        <f>IF(B452="","",COUNTA($B$33:B452)-COUNTBLANK($B$33:B452))</f>
        <v/>
      </c>
      <c r="B452" s="1"/>
      <c r="C452" s="10" t="str">
        <f>IF(B452="","",AVERAGE($B$33:B452))</f>
        <v/>
      </c>
      <c r="D452" s="10" t="str">
        <f>IF(B452="","",_xlfn.STDEV.S($B$33:B452))</f>
        <v/>
      </c>
      <c r="E452" s="82" t="str">
        <f t="shared" si="47"/>
        <v/>
      </c>
      <c r="F452" s="80" t="str">
        <f t="shared" si="44"/>
        <v/>
      </c>
      <c r="G452" s="80" t="str">
        <f t="shared" si="45"/>
        <v/>
      </c>
      <c r="H452" s="81" t="str">
        <f t="shared" si="48"/>
        <v/>
      </c>
      <c r="I452" s="83" t="str">
        <f t="shared" si="43"/>
        <v/>
      </c>
      <c r="J452" s="10" t="str">
        <f t="shared" si="46"/>
        <v/>
      </c>
    </row>
    <row r="453" spans="1:10" x14ac:dyDescent="0.25">
      <c r="A453" s="10" t="str">
        <f>IF(B453="","",COUNTA($B$33:B453)-COUNTBLANK($B$33:B453))</f>
        <v/>
      </c>
      <c r="B453" s="1"/>
      <c r="C453" s="10" t="str">
        <f>IF(B453="","",AVERAGE($B$33:B453))</f>
        <v/>
      </c>
      <c r="D453" s="10" t="str">
        <f>IF(B453="","",_xlfn.STDEV.S($B$33:B453))</f>
        <v/>
      </c>
      <c r="E453" s="82" t="str">
        <f t="shared" si="47"/>
        <v/>
      </c>
      <c r="F453" s="80" t="str">
        <f t="shared" si="44"/>
        <v/>
      </c>
      <c r="G453" s="80" t="str">
        <f t="shared" si="45"/>
        <v/>
      </c>
      <c r="H453" s="81" t="str">
        <f t="shared" si="48"/>
        <v/>
      </c>
      <c r="I453" s="83" t="str">
        <f t="shared" si="43"/>
        <v/>
      </c>
      <c r="J453" s="10" t="str">
        <f t="shared" si="46"/>
        <v/>
      </c>
    </row>
    <row r="454" spans="1:10" x14ac:dyDescent="0.25">
      <c r="A454" s="10" t="str">
        <f>IF(B454="","",COUNTA($B$33:B454)-COUNTBLANK($B$33:B454))</f>
        <v/>
      </c>
      <c r="B454" s="1"/>
      <c r="C454" s="10" t="str">
        <f>IF(B454="","",AVERAGE($B$33:B454))</f>
        <v/>
      </c>
      <c r="D454" s="10" t="str">
        <f>IF(B454="","",_xlfn.STDEV.S($B$33:B454))</f>
        <v/>
      </c>
      <c r="E454" s="82" t="str">
        <f t="shared" si="47"/>
        <v/>
      </c>
      <c r="F454" s="80" t="str">
        <f t="shared" si="44"/>
        <v/>
      </c>
      <c r="G454" s="80" t="str">
        <f t="shared" si="45"/>
        <v/>
      </c>
      <c r="H454" s="81" t="str">
        <f t="shared" si="48"/>
        <v/>
      </c>
      <c r="I454" s="83" t="str">
        <f t="shared" si="43"/>
        <v/>
      </c>
      <c r="J454" s="10" t="str">
        <f t="shared" si="46"/>
        <v/>
      </c>
    </row>
    <row r="455" spans="1:10" x14ac:dyDescent="0.25">
      <c r="A455" s="10" t="str">
        <f>IF(B455="","",COUNTA($B$33:B455)-COUNTBLANK($B$33:B455))</f>
        <v/>
      </c>
      <c r="B455" s="1"/>
      <c r="C455" s="10" t="str">
        <f>IF(B455="","",AVERAGE($B$33:B455))</f>
        <v/>
      </c>
      <c r="D455" s="10" t="str">
        <f>IF(B455="","",_xlfn.STDEV.S($B$33:B455))</f>
        <v/>
      </c>
      <c r="E455" s="82" t="str">
        <f t="shared" si="47"/>
        <v/>
      </c>
      <c r="F455" s="80" t="str">
        <f t="shared" si="44"/>
        <v/>
      </c>
      <c r="G455" s="80" t="str">
        <f t="shared" si="45"/>
        <v/>
      </c>
      <c r="H455" s="81" t="str">
        <f t="shared" si="48"/>
        <v/>
      </c>
      <c r="I455" s="83" t="str">
        <f t="shared" si="43"/>
        <v/>
      </c>
      <c r="J455" s="10" t="str">
        <f t="shared" si="46"/>
        <v/>
      </c>
    </row>
    <row r="456" spans="1:10" x14ac:dyDescent="0.25">
      <c r="A456" s="10" t="str">
        <f>IF(B456="","",COUNTA($B$33:B456)-COUNTBLANK($B$33:B456))</f>
        <v/>
      </c>
      <c r="B456" s="1"/>
      <c r="C456" s="10" t="str">
        <f>IF(B456="","",AVERAGE($B$33:B456))</f>
        <v/>
      </c>
      <c r="D456" s="10" t="str">
        <f>IF(B456="","",_xlfn.STDEV.S($B$33:B456))</f>
        <v/>
      </c>
      <c r="E456" s="82" t="str">
        <f t="shared" si="47"/>
        <v/>
      </c>
      <c r="F456" s="80" t="str">
        <f t="shared" si="44"/>
        <v/>
      </c>
      <c r="G456" s="80" t="str">
        <f t="shared" si="45"/>
        <v/>
      </c>
      <c r="H456" s="81" t="str">
        <f t="shared" si="48"/>
        <v/>
      </c>
      <c r="I456" s="83" t="str">
        <f t="shared" si="43"/>
        <v/>
      </c>
      <c r="J456" s="10" t="str">
        <f t="shared" si="46"/>
        <v/>
      </c>
    </row>
    <row r="457" spans="1:10" x14ac:dyDescent="0.25">
      <c r="A457" s="10" t="str">
        <f>IF(B457="","",COUNTA($B$33:B457)-COUNTBLANK($B$33:B457))</f>
        <v/>
      </c>
      <c r="B457" s="1"/>
      <c r="C457" s="10" t="str">
        <f>IF(B457="","",AVERAGE($B$33:B457))</f>
        <v/>
      </c>
      <c r="D457" s="10" t="str">
        <f>IF(B457="","",_xlfn.STDEV.S($B$33:B457))</f>
        <v/>
      </c>
      <c r="E457" s="82" t="str">
        <f t="shared" si="47"/>
        <v/>
      </c>
      <c r="F457" s="80" t="str">
        <f t="shared" si="44"/>
        <v/>
      </c>
      <c r="G457" s="80" t="str">
        <f t="shared" si="45"/>
        <v/>
      </c>
      <c r="H457" s="81" t="str">
        <f t="shared" si="48"/>
        <v/>
      </c>
      <c r="I457" s="83" t="str">
        <f t="shared" si="43"/>
        <v/>
      </c>
      <c r="J457" s="10" t="str">
        <f t="shared" si="46"/>
        <v/>
      </c>
    </row>
    <row r="458" spans="1:10" x14ac:dyDescent="0.25">
      <c r="A458" s="10" t="str">
        <f>IF(B458="","",COUNTA($B$33:B458)-COUNTBLANK($B$33:B458))</f>
        <v/>
      </c>
      <c r="B458" s="1"/>
      <c r="C458" s="10" t="str">
        <f>IF(B458="","",AVERAGE($B$33:B458))</f>
        <v/>
      </c>
      <c r="D458" s="10" t="str">
        <f>IF(B458="","",_xlfn.STDEV.S($B$33:B458))</f>
        <v/>
      </c>
      <c r="E458" s="82" t="str">
        <f t="shared" si="47"/>
        <v/>
      </c>
      <c r="F458" s="80" t="str">
        <f t="shared" si="44"/>
        <v/>
      </c>
      <c r="G458" s="80" t="str">
        <f t="shared" si="45"/>
        <v/>
      </c>
      <c r="H458" s="81" t="str">
        <f t="shared" si="48"/>
        <v/>
      </c>
      <c r="I458" s="83" t="str">
        <f t="shared" si="43"/>
        <v/>
      </c>
      <c r="J458" s="10" t="str">
        <f t="shared" si="46"/>
        <v/>
      </c>
    </row>
    <row r="459" spans="1:10" x14ac:dyDescent="0.25">
      <c r="A459" s="10" t="str">
        <f>IF(B459="","",COUNTA($B$33:B459)-COUNTBLANK($B$33:B459))</f>
        <v/>
      </c>
      <c r="B459" s="1"/>
      <c r="C459" s="10" t="str">
        <f>IF(B459="","",AVERAGE($B$33:B459))</f>
        <v/>
      </c>
      <c r="D459" s="10" t="str">
        <f>IF(B459="","",_xlfn.STDEV.S($B$33:B459))</f>
        <v/>
      </c>
      <c r="E459" s="82" t="str">
        <f t="shared" si="47"/>
        <v/>
      </c>
      <c r="F459" s="80" t="str">
        <f t="shared" si="44"/>
        <v/>
      </c>
      <c r="G459" s="80" t="str">
        <f t="shared" si="45"/>
        <v/>
      </c>
      <c r="H459" s="81" t="str">
        <f t="shared" si="48"/>
        <v/>
      </c>
      <c r="I459" s="83" t="str">
        <f t="shared" si="43"/>
        <v/>
      </c>
      <c r="J459" s="10" t="str">
        <f t="shared" si="46"/>
        <v/>
      </c>
    </row>
    <row r="460" spans="1:10" x14ac:dyDescent="0.25">
      <c r="A460" s="10" t="str">
        <f>IF(B460="","",COUNTA($B$33:B460)-COUNTBLANK($B$33:B460))</f>
        <v/>
      </c>
      <c r="B460" s="1"/>
      <c r="C460" s="10" t="str">
        <f>IF(B460="","",AVERAGE($B$33:B460))</f>
        <v/>
      </c>
      <c r="D460" s="10" t="str">
        <f>IF(B460="","",_xlfn.STDEV.S($B$33:B460))</f>
        <v/>
      </c>
      <c r="E460" s="82" t="str">
        <f t="shared" si="47"/>
        <v/>
      </c>
      <c r="F460" s="80" t="str">
        <f t="shared" si="44"/>
        <v/>
      </c>
      <c r="G460" s="80" t="str">
        <f t="shared" si="45"/>
        <v/>
      </c>
      <c r="H460" s="81" t="str">
        <f t="shared" si="48"/>
        <v/>
      </c>
      <c r="I460" s="83" t="str">
        <f t="shared" si="43"/>
        <v/>
      </c>
      <c r="J460" s="10" t="str">
        <f t="shared" si="46"/>
        <v/>
      </c>
    </row>
    <row r="461" spans="1:10" x14ac:dyDescent="0.25">
      <c r="A461" s="10" t="str">
        <f>IF(B461="","",COUNTA($B$33:B461)-COUNTBLANK($B$33:B461))</f>
        <v/>
      </c>
      <c r="B461" s="1"/>
      <c r="C461" s="10" t="str">
        <f>IF(B461="","",AVERAGE($B$33:B461))</f>
        <v/>
      </c>
      <c r="D461" s="10" t="str">
        <f>IF(B461="","",_xlfn.STDEV.S($B$33:B461))</f>
        <v/>
      </c>
      <c r="E461" s="82" t="str">
        <f t="shared" si="47"/>
        <v/>
      </c>
      <c r="F461" s="80" t="str">
        <f t="shared" si="44"/>
        <v/>
      </c>
      <c r="G461" s="80" t="str">
        <f t="shared" si="45"/>
        <v/>
      </c>
      <c r="H461" s="81" t="str">
        <f t="shared" si="48"/>
        <v/>
      </c>
      <c r="I461" s="83" t="str">
        <f t="shared" si="43"/>
        <v/>
      </c>
      <c r="J461" s="10" t="str">
        <f t="shared" si="46"/>
        <v/>
      </c>
    </row>
    <row r="462" spans="1:10" x14ac:dyDescent="0.25">
      <c r="A462" s="10" t="str">
        <f>IF(B462="","",COUNTA($B$33:B462)-COUNTBLANK($B$33:B462))</f>
        <v/>
      </c>
      <c r="B462" s="1"/>
      <c r="C462" s="10" t="str">
        <f>IF(B462="","",AVERAGE($B$33:B462))</f>
        <v/>
      </c>
      <c r="D462" s="10" t="str">
        <f>IF(B462="","",_xlfn.STDEV.S($B$33:B462))</f>
        <v/>
      </c>
      <c r="E462" s="82" t="str">
        <f t="shared" si="47"/>
        <v/>
      </c>
      <c r="F462" s="80" t="str">
        <f t="shared" si="44"/>
        <v/>
      </c>
      <c r="G462" s="80" t="str">
        <f t="shared" si="45"/>
        <v/>
      </c>
      <c r="H462" s="81" t="str">
        <f t="shared" si="48"/>
        <v/>
      </c>
      <c r="I462" s="83" t="str">
        <f t="shared" si="43"/>
        <v/>
      </c>
      <c r="J462" s="10" t="str">
        <f t="shared" si="46"/>
        <v/>
      </c>
    </row>
    <row r="463" spans="1:10" x14ac:dyDescent="0.25">
      <c r="A463" s="10" t="str">
        <f>IF(B463="","",COUNTA($B$33:B463)-COUNTBLANK($B$33:B463))</f>
        <v/>
      </c>
      <c r="B463" s="1"/>
      <c r="C463" s="10" t="str">
        <f>IF(B463="","",AVERAGE($B$33:B463))</f>
        <v/>
      </c>
      <c r="D463" s="10" t="str">
        <f>IF(B463="","",_xlfn.STDEV.S($B$33:B463))</f>
        <v/>
      </c>
      <c r="E463" s="82" t="str">
        <f t="shared" si="47"/>
        <v/>
      </c>
      <c r="F463" s="80" t="str">
        <f t="shared" si="44"/>
        <v/>
      </c>
      <c r="G463" s="80" t="str">
        <f t="shared" si="45"/>
        <v/>
      </c>
      <c r="H463" s="81" t="str">
        <f t="shared" si="48"/>
        <v/>
      </c>
      <c r="I463" s="83" t="str">
        <f t="shared" si="43"/>
        <v/>
      </c>
      <c r="J463" s="10" t="str">
        <f t="shared" si="46"/>
        <v/>
      </c>
    </row>
    <row r="464" spans="1:10" x14ac:dyDescent="0.25">
      <c r="A464" s="10" t="str">
        <f>IF(B464="","",COUNTA($B$33:B464)-COUNTBLANK($B$33:B464))</f>
        <v/>
      </c>
      <c r="B464" s="1"/>
      <c r="C464" s="10" t="str">
        <f>IF(B464="","",AVERAGE($B$33:B464))</f>
        <v/>
      </c>
      <c r="D464" s="10" t="str">
        <f>IF(B464="","",_xlfn.STDEV.S($B$33:B464))</f>
        <v/>
      </c>
      <c r="E464" s="82" t="str">
        <f t="shared" si="47"/>
        <v/>
      </c>
      <c r="F464" s="80" t="str">
        <f t="shared" si="44"/>
        <v/>
      </c>
      <c r="G464" s="80" t="str">
        <f t="shared" si="45"/>
        <v/>
      </c>
      <c r="H464" s="81" t="str">
        <f t="shared" si="48"/>
        <v/>
      </c>
      <c r="I464" s="83" t="str">
        <f t="shared" ref="I464:I527" si="49">IF(D464="","",_xlfn.CONFIDENCE.NORM(1-$C$11,E464,A464))</f>
        <v/>
      </c>
      <c r="J464" s="10" t="str">
        <f t="shared" si="46"/>
        <v/>
      </c>
    </row>
    <row r="465" spans="1:10" x14ac:dyDescent="0.25">
      <c r="A465" s="10" t="str">
        <f>IF(B465="","",COUNTA($B$33:B465)-COUNTBLANK($B$33:B465))</f>
        <v/>
      </c>
      <c r="B465" s="1"/>
      <c r="C465" s="10" t="str">
        <f>IF(B465="","",AVERAGE($B$33:B465))</f>
        <v/>
      </c>
      <c r="D465" s="10" t="str">
        <f>IF(B465="","",_xlfn.STDEV.S($B$33:B465))</f>
        <v/>
      </c>
      <c r="E465" s="82" t="str">
        <f t="shared" si="47"/>
        <v/>
      </c>
      <c r="F465" s="80" t="str">
        <f t="shared" si="44"/>
        <v/>
      </c>
      <c r="G465" s="80" t="str">
        <f t="shared" si="45"/>
        <v/>
      </c>
      <c r="H465" s="81" t="str">
        <f t="shared" si="48"/>
        <v/>
      </c>
      <c r="I465" s="83" t="str">
        <f t="shared" si="49"/>
        <v/>
      </c>
      <c r="J465" s="10" t="str">
        <f t="shared" si="46"/>
        <v/>
      </c>
    </row>
    <row r="466" spans="1:10" x14ac:dyDescent="0.25">
      <c r="A466" s="10" t="str">
        <f>IF(B466="","",COUNTA($B$33:B466)-COUNTBLANK($B$33:B466))</f>
        <v/>
      </c>
      <c r="B466" s="1"/>
      <c r="C466" s="10" t="str">
        <f>IF(B466="","",AVERAGE($B$33:B466))</f>
        <v/>
      </c>
      <c r="D466" s="10" t="str">
        <f>IF(B466="","",_xlfn.STDEV.S($B$33:B466))</f>
        <v/>
      </c>
      <c r="E466" s="82" t="str">
        <f t="shared" si="47"/>
        <v/>
      </c>
      <c r="F466" s="80" t="str">
        <f t="shared" si="44"/>
        <v/>
      </c>
      <c r="G466" s="80" t="str">
        <f t="shared" si="45"/>
        <v/>
      </c>
      <c r="H466" s="81" t="str">
        <f t="shared" si="48"/>
        <v/>
      </c>
      <c r="I466" s="83" t="str">
        <f t="shared" si="49"/>
        <v/>
      </c>
      <c r="J466" s="10" t="str">
        <f t="shared" si="46"/>
        <v/>
      </c>
    </row>
    <row r="467" spans="1:10" x14ac:dyDescent="0.25">
      <c r="A467" s="10" t="str">
        <f>IF(B467="","",COUNTA($B$33:B467)-COUNTBLANK($B$33:B467))</f>
        <v/>
      </c>
      <c r="B467" s="1"/>
      <c r="C467" s="10" t="str">
        <f>IF(B467="","",AVERAGE($B$33:B467))</f>
        <v/>
      </c>
      <c r="D467" s="10" t="str">
        <f>IF(B467="","",_xlfn.STDEV.S($B$33:B467))</f>
        <v/>
      </c>
      <c r="E467" s="82" t="str">
        <f t="shared" si="47"/>
        <v/>
      </c>
      <c r="F467" s="80" t="str">
        <f t="shared" si="44"/>
        <v/>
      </c>
      <c r="G467" s="80" t="str">
        <f t="shared" si="45"/>
        <v/>
      </c>
      <c r="H467" s="81" t="str">
        <f t="shared" si="48"/>
        <v/>
      </c>
      <c r="I467" s="83" t="str">
        <f t="shared" si="49"/>
        <v/>
      </c>
      <c r="J467" s="10" t="str">
        <f t="shared" si="46"/>
        <v/>
      </c>
    </row>
    <row r="468" spans="1:10" x14ac:dyDescent="0.25">
      <c r="A468" s="10" t="str">
        <f>IF(B468="","",COUNTA($B$33:B468)-COUNTBLANK($B$33:B468))</f>
        <v/>
      </c>
      <c r="B468" s="1"/>
      <c r="C468" s="10" t="str">
        <f>IF(B468="","",AVERAGE($B$33:B468))</f>
        <v/>
      </c>
      <c r="D468" s="10" t="str">
        <f>IF(B468="","",_xlfn.STDEV.S($B$33:B468))</f>
        <v/>
      </c>
      <c r="E468" s="82" t="str">
        <f t="shared" si="47"/>
        <v/>
      </c>
      <c r="F468" s="80" t="str">
        <f t="shared" si="44"/>
        <v/>
      </c>
      <c r="G468" s="80" t="str">
        <f t="shared" si="45"/>
        <v/>
      </c>
      <c r="H468" s="81" t="str">
        <f t="shared" si="48"/>
        <v/>
      </c>
      <c r="I468" s="83" t="str">
        <f t="shared" si="49"/>
        <v/>
      </c>
      <c r="J468" s="10" t="str">
        <f t="shared" si="46"/>
        <v/>
      </c>
    </row>
    <row r="469" spans="1:10" x14ac:dyDescent="0.25">
      <c r="A469" s="10" t="str">
        <f>IF(B469="","",COUNTA($B$33:B469)-COUNTBLANK($B$33:B469))</f>
        <v/>
      </c>
      <c r="B469" s="1"/>
      <c r="C469" s="10" t="str">
        <f>IF(B469="","",AVERAGE($B$33:B469))</f>
        <v/>
      </c>
      <c r="D469" s="10" t="str">
        <f>IF(B469="","",_xlfn.STDEV.S($B$33:B469))</f>
        <v/>
      </c>
      <c r="E469" s="82" t="str">
        <f t="shared" si="47"/>
        <v/>
      </c>
      <c r="F469" s="80" t="str">
        <f t="shared" si="44"/>
        <v/>
      </c>
      <c r="G469" s="80" t="str">
        <f t="shared" si="45"/>
        <v/>
      </c>
      <c r="H469" s="81" t="str">
        <f t="shared" si="48"/>
        <v/>
      </c>
      <c r="I469" s="83" t="str">
        <f t="shared" si="49"/>
        <v/>
      </c>
      <c r="J469" s="10" t="str">
        <f t="shared" si="46"/>
        <v/>
      </c>
    </row>
    <row r="470" spans="1:10" x14ac:dyDescent="0.25">
      <c r="A470" s="10" t="str">
        <f>IF(B470="","",COUNTA($B$33:B470)-COUNTBLANK($B$33:B470))</f>
        <v/>
      </c>
      <c r="B470" s="1"/>
      <c r="C470" s="10" t="str">
        <f>IF(B470="","",AVERAGE($B$33:B470))</f>
        <v/>
      </c>
      <c r="D470" s="10" t="str">
        <f>IF(B470="","",_xlfn.STDEV.S($B$33:B470))</f>
        <v/>
      </c>
      <c r="E470" s="82" t="str">
        <f t="shared" si="47"/>
        <v/>
      </c>
      <c r="F470" s="80" t="str">
        <f t="shared" si="44"/>
        <v/>
      </c>
      <c r="G470" s="80" t="str">
        <f t="shared" si="45"/>
        <v/>
      </c>
      <c r="H470" s="81" t="str">
        <f t="shared" si="48"/>
        <v/>
      </c>
      <c r="I470" s="83" t="str">
        <f t="shared" si="49"/>
        <v/>
      </c>
      <c r="J470" s="10" t="str">
        <f t="shared" si="46"/>
        <v/>
      </c>
    </row>
    <row r="471" spans="1:10" x14ac:dyDescent="0.25">
      <c r="A471" s="10" t="str">
        <f>IF(B471="","",COUNTA($B$33:B471)-COUNTBLANK($B$33:B471))</f>
        <v/>
      </c>
      <c r="B471" s="1"/>
      <c r="C471" s="10" t="str">
        <f>IF(B471="","",AVERAGE($B$33:B471))</f>
        <v/>
      </c>
      <c r="D471" s="10" t="str">
        <f>IF(B471="","",_xlfn.STDEV.S($B$33:B471))</f>
        <v/>
      </c>
      <c r="E471" s="82" t="str">
        <f t="shared" si="47"/>
        <v/>
      </c>
      <c r="F471" s="80" t="str">
        <f t="shared" si="44"/>
        <v/>
      </c>
      <c r="G471" s="80" t="str">
        <f t="shared" si="45"/>
        <v/>
      </c>
      <c r="H471" s="81" t="str">
        <f t="shared" si="48"/>
        <v/>
      </c>
      <c r="I471" s="83" t="str">
        <f t="shared" si="49"/>
        <v/>
      </c>
      <c r="J471" s="10" t="str">
        <f t="shared" si="46"/>
        <v/>
      </c>
    </row>
    <row r="472" spans="1:10" x14ac:dyDescent="0.25">
      <c r="A472" s="10" t="str">
        <f>IF(B472="","",COUNTA($B$33:B472)-COUNTBLANK($B$33:B472))</f>
        <v/>
      </c>
      <c r="B472" s="1"/>
      <c r="C472" s="10" t="str">
        <f>IF(B472="","",AVERAGE($B$33:B472))</f>
        <v/>
      </c>
      <c r="D472" s="10" t="str">
        <f>IF(B472="","",_xlfn.STDEV.S($B$33:B472))</f>
        <v/>
      </c>
      <c r="E472" s="82" t="str">
        <f t="shared" si="47"/>
        <v/>
      </c>
      <c r="F472" s="80" t="str">
        <f t="shared" si="44"/>
        <v/>
      </c>
      <c r="G472" s="80" t="str">
        <f t="shared" si="45"/>
        <v/>
      </c>
      <c r="H472" s="81" t="str">
        <f t="shared" si="48"/>
        <v/>
      </c>
      <c r="I472" s="83" t="str">
        <f t="shared" si="49"/>
        <v/>
      </c>
      <c r="J472" s="10" t="str">
        <f t="shared" si="46"/>
        <v/>
      </c>
    </row>
    <row r="473" spans="1:10" x14ac:dyDescent="0.25">
      <c r="A473" s="10" t="str">
        <f>IF(B473="","",COUNTA($B$33:B473)-COUNTBLANK($B$33:B473))</f>
        <v/>
      </c>
      <c r="B473" s="1"/>
      <c r="C473" s="10" t="str">
        <f>IF(B473="","",AVERAGE($B$33:B473))</f>
        <v/>
      </c>
      <c r="D473" s="10" t="str">
        <f>IF(B473="","",_xlfn.STDEV.S($B$33:B473))</f>
        <v/>
      </c>
      <c r="E473" s="82" t="str">
        <f t="shared" si="47"/>
        <v/>
      </c>
      <c r="F473" s="80" t="str">
        <f t="shared" si="44"/>
        <v/>
      </c>
      <c r="G473" s="80" t="str">
        <f t="shared" si="45"/>
        <v/>
      </c>
      <c r="H473" s="81" t="str">
        <f t="shared" si="48"/>
        <v/>
      </c>
      <c r="I473" s="83" t="str">
        <f t="shared" si="49"/>
        <v/>
      </c>
      <c r="J473" s="10" t="str">
        <f t="shared" si="46"/>
        <v/>
      </c>
    </row>
    <row r="474" spans="1:10" x14ac:dyDescent="0.25">
      <c r="A474" s="10" t="str">
        <f>IF(B474="","",COUNTA($B$33:B474)-COUNTBLANK($B$33:B474))</f>
        <v/>
      </c>
      <c r="B474" s="1"/>
      <c r="C474" s="10" t="str">
        <f>IF(B474="","",AVERAGE($B$33:B474))</f>
        <v/>
      </c>
      <c r="D474" s="10" t="str">
        <f>IF(B474="","",_xlfn.STDEV.S($B$33:B474))</f>
        <v/>
      </c>
      <c r="E474" s="82" t="str">
        <f t="shared" si="47"/>
        <v/>
      </c>
      <c r="F474" s="80" t="str">
        <f t="shared" si="44"/>
        <v/>
      </c>
      <c r="G474" s="80" t="str">
        <f t="shared" si="45"/>
        <v/>
      </c>
      <c r="H474" s="81" t="str">
        <f t="shared" si="48"/>
        <v/>
      </c>
      <c r="I474" s="83" t="str">
        <f t="shared" si="49"/>
        <v/>
      </c>
      <c r="J474" s="10" t="str">
        <f t="shared" si="46"/>
        <v/>
      </c>
    </row>
    <row r="475" spans="1:10" x14ac:dyDescent="0.25">
      <c r="A475" s="10" t="str">
        <f>IF(B475="","",COUNTA($B$33:B475)-COUNTBLANK($B$33:B475))</f>
        <v/>
      </c>
      <c r="B475" s="1"/>
      <c r="C475" s="10" t="str">
        <f>IF(B475="","",AVERAGE($B$33:B475))</f>
        <v/>
      </c>
      <c r="D475" s="10" t="str">
        <f>IF(B475="","",_xlfn.STDEV.S($B$33:B475))</f>
        <v/>
      </c>
      <c r="E475" s="82" t="str">
        <f t="shared" si="47"/>
        <v/>
      </c>
      <c r="F475" s="80" t="str">
        <f t="shared" si="44"/>
        <v/>
      </c>
      <c r="G475" s="80" t="str">
        <f t="shared" si="45"/>
        <v/>
      </c>
      <c r="H475" s="81" t="str">
        <f t="shared" si="48"/>
        <v/>
      </c>
      <c r="I475" s="83" t="str">
        <f t="shared" si="49"/>
        <v/>
      </c>
      <c r="J475" s="10" t="str">
        <f t="shared" si="46"/>
        <v/>
      </c>
    </row>
    <row r="476" spans="1:10" x14ac:dyDescent="0.25">
      <c r="A476" s="10" t="str">
        <f>IF(B476="","",COUNTA($B$33:B476)-COUNTBLANK($B$33:B476))</f>
        <v/>
      </c>
      <c r="B476" s="1"/>
      <c r="C476" s="10" t="str">
        <f>IF(B476="","",AVERAGE($B$33:B476))</f>
        <v/>
      </c>
      <c r="D476" s="10" t="str">
        <f>IF(B476="","",_xlfn.STDEV.S($B$33:B476))</f>
        <v/>
      </c>
      <c r="E476" s="82" t="str">
        <f t="shared" si="47"/>
        <v/>
      </c>
      <c r="F476" s="80" t="str">
        <f t="shared" si="44"/>
        <v/>
      </c>
      <c r="G476" s="80" t="str">
        <f t="shared" si="45"/>
        <v/>
      </c>
      <c r="H476" s="81" t="str">
        <f t="shared" si="48"/>
        <v/>
      </c>
      <c r="I476" s="83" t="str">
        <f t="shared" si="49"/>
        <v/>
      </c>
      <c r="J476" s="10" t="str">
        <f t="shared" si="46"/>
        <v/>
      </c>
    </row>
    <row r="477" spans="1:10" x14ac:dyDescent="0.25">
      <c r="A477" s="10" t="str">
        <f>IF(B477="","",COUNTA($B$33:B477)-COUNTBLANK($B$33:B477))</f>
        <v/>
      </c>
      <c r="B477" s="1"/>
      <c r="C477" s="10" t="str">
        <f>IF(B477="","",AVERAGE($B$33:B477))</f>
        <v/>
      </c>
      <c r="D477" s="10" t="str">
        <f>IF(B477="","",_xlfn.STDEV.S($B$33:B477))</f>
        <v/>
      </c>
      <c r="E477" s="82" t="str">
        <f t="shared" si="47"/>
        <v/>
      </c>
      <c r="F477" s="80" t="str">
        <f t="shared" si="44"/>
        <v/>
      </c>
      <c r="G477" s="80" t="str">
        <f t="shared" si="45"/>
        <v/>
      </c>
      <c r="H477" s="81" t="str">
        <f t="shared" si="48"/>
        <v/>
      </c>
      <c r="I477" s="83" t="str">
        <f t="shared" si="49"/>
        <v/>
      </c>
      <c r="J477" s="10" t="str">
        <f t="shared" si="46"/>
        <v/>
      </c>
    </row>
    <row r="478" spans="1:10" x14ac:dyDescent="0.25">
      <c r="A478" s="10" t="str">
        <f>IF(B478="","",COUNTA($B$33:B478)-COUNTBLANK($B$33:B478))</f>
        <v/>
      </c>
      <c r="B478" s="1"/>
      <c r="C478" s="10" t="str">
        <f>IF(B478="","",AVERAGE($B$33:B478))</f>
        <v/>
      </c>
      <c r="D478" s="10" t="str">
        <f>IF(B478="","",_xlfn.STDEV.S($B$33:B478))</f>
        <v/>
      </c>
      <c r="E478" s="82" t="str">
        <f t="shared" si="47"/>
        <v/>
      </c>
      <c r="F478" s="80" t="str">
        <f t="shared" si="44"/>
        <v/>
      </c>
      <c r="G478" s="80" t="str">
        <f t="shared" si="45"/>
        <v/>
      </c>
      <c r="H478" s="81" t="str">
        <f t="shared" si="48"/>
        <v/>
      </c>
      <c r="I478" s="83" t="str">
        <f t="shared" si="49"/>
        <v/>
      </c>
      <c r="J478" s="10" t="str">
        <f t="shared" si="46"/>
        <v/>
      </c>
    </row>
    <row r="479" spans="1:10" x14ac:dyDescent="0.25">
      <c r="A479" s="10" t="str">
        <f>IF(B479="","",COUNTA($B$33:B479)-COUNTBLANK($B$33:B479))</f>
        <v/>
      </c>
      <c r="B479" s="1"/>
      <c r="C479" s="10" t="str">
        <f>IF(B479="","",AVERAGE($B$33:B479))</f>
        <v/>
      </c>
      <c r="D479" s="10" t="str">
        <f>IF(B479="","",_xlfn.STDEV.S($B$33:B479))</f>
        <v/>
      </c>
      <c r="E479" s="82" t="str">
        <f t="shared" si="47"/>
        <v/>
      </c>
      <c r="F479" s="80" t="str">
        <f t="shared" si="44"/>
        <v/>
      </c>
      <c r="G479" s="80" t="str">
        <f t="shared" si="45"/>
        <v/>
      </c>
      <c r="H479" s="81" t="str">
        <f t="shared" si="48"/>
        <v/>
      </c>
      <c r="I479" s="83" t="str">
        <f t="shared" si="49"/>
        <v/>
      </c>
      <c r="J479" s="10" t="str">
        <f t="shared" si="46"/>
        <v/>
      </c>
    </row>
    <row r="480" spans="1:10" x14ac:dyDescent="0.25">
      <c r="A480" s="10" t="str">
        <f>IF(B480="","",COUNTA($B$33:B480)-COUNTBLANK($B$33:B480))</f>
        <v/>
      </c>
      <c r="B480" s="1"/>
      <c r="C480" s="10" t="str">
        <f>IF(B480="","",AVERAGE($B$33:B480))</f>
        <v/>
      </c>
      <c r="D480" s="10" t="str">
        <f>IF(B480="","",_xlfn.STDEV.S($B$33:B480))</f>
        <v/>
      </c>
      <c r="E480" s="82" t="str">
        <f t="shared" si="47"/>
        <v/>
      </c>
      <c r="F480" s="80" t="str">
        <f t="shared" si="44"/>
        <v/>
      </c>
      <c r="G480" s="80" t="str">
        <f t="shared" si="45"/>
        <v/>
      </c>
      <c r="H480" s="81" t="str">
        <f t="shared" si="48"/>
        <v/>
      </c>
      <c r="I480" s="83" t="str">
        <f t="shared" si="49"/>
        <v/>
      </c>
      <c r="J480" s="10" t="str">
        <f t="shared" si="46"/>
        <v/>
      </c>
    </row>
    <row r="481" spans="1:10" x14ac:dyDescent="0.25">
      <c r="A481" s="10" t="str">
        <f>IF(B481="","",COUNTA($B$33:B481)-COUNTBLANK($B$33:B481))</f>
        <v/>
      </c>
      <c r="B481" s="1"/>
      <c r="C481" s="10" t="str">
        <f>IF(B481="","",AVERAGE($B$33:B481))</f>
        <v/>
      </c>
      <c r="D481" s="10" t="str">
        <f>IF(B481="","",_xlfn.STDEV.S($B$33:B481))</f>
        <v/>
      </c>
      <c r="E481" s="82" t="str">
        <f t="shared" si="47"/>
        <v/>
      </c>
      <c r="F481" s="80" t="str">
        <f t="shared" si="44"/>
        <v/>
      </c>
      <c r="G481" s="80" t="str">
        <f t="shared" si="45"/>
        <v/>
      </c>
      <c r="H481" s="81" t="str">
        <f t="shared" si="48"/>
        <v/>
      </c>
      <c r="I481" s="83" t="str">
        <f t="shared" si="49"/>
        <v/>
      </c>
      <c r="J481" s="10" t="str">
        <f t="shared" si="46"/>
        <v/>
      </c>
    </row>
    <row r="482" spans="1:10" x14ac:dyDescent="0.25">
      <c r="A482" s="10" t="str">
        <f>IF(B482="","",COUNTA($B$33:B482)-COUNTBLANK($B$33:B482))</f>
        <v/>
      </c>
      <c r="B482" s="1"/>
      <c r="C482" s="10" t="str">
        <f>IF(B482="","",AVERAGE($B$33:B482))</f>
        <v/>
      </c>
      <c r="D482" s="10" t="str">
        <f>IF(B482="","",_xlfn.STDEV.S($B$33:B482))</f>
        <v/>
      </c>
      <c r="E482" s="82" t="str">
        <f t="shared" si="47"/>
        <v/>
      </c>
      <c r="F482" s="80" t="str">
        <f t="shared" ref="F482:F545" si="50">IF(D482="","",($C$5-$C$4)/(6*D482))</f>
        <v/>
      </c>
      <c r="G482" s="80" t="str">
        <f t="shared" ref="G482:G545" si="51">IF(D482="","",MIN(($C$5-C482)/(3*D482),(C482-$C$4)/(3*D482)))</f>
        <v/>
      </c>
      <c r="H482" s="81" t="str">
        <f t="shared" si="48"/>
        <v/>
      </c>
      <c r="I482" s="83" t="str">
        <f t="shared" si="49"/>
        <v/>
      </c>
      <c r="J482" s="10" t="str">
        <f t="shared" ref="J482:J545" si="52">IF(B482="","",B482)</f>
        <v/>
      </c>
    </row>
    <row r="483" spans="1:10" x14ac:dyDescent="0.25">
      <c r="A483" s="10" t="str">
        <f>IF(B483="","",COUNTA($B$33:B483)-COUNTBLANK($B$33:B483))</f>
        <v/>
      </c>
      <c r="B483" s="1"/>
      <c r="C483" s="10" t="str">
        <f>IF(B483="","",AVERAGE($B$33:B483))</f>
        <v/>
      </c>
      <c r="D483" s="10" t="str">
        <f>IF(B483="","",_xlfn.STDEV.S($B$33:B483))</f>
        <v/>
      </c>
      <c r="E483" s="82" t="str">
        <f t="shared" si="47"/>
        <v/>
      </c>
      <c r="F483" s="80" t="str">
        <f t="shared" si="50"/>
        <v/>
      </c>
      <c r="G483" s="80" t="str">
        <f t="shared" si="51"/>
        <v/>
      </c>
      <c r="H483" s="81" t="str">
        <f t="shared" si="48"/>
        <v/>
      </c>
      <c r="I483" s="83" t="str">
        <f t="shared" si="49"/>
        <v/>
      </c>
      <c r="J483" s="10" t="str">
        <f t="shared" si="52"/>
        <v/>
      </c>
    </row>
    <row r="484" spans="1:10" x14ac:dyDescent="0.25">
      <c r="A484" s="10" t="str">
        <f>IF(B484="","",COUNTA($B$33:B484)-COUNTBLANK($B$33:B484))</f>
        <v/>
      </c>
      <c r="B484" s="1"/>
      <c r="C484" s="10" t="str">
        <f>IF(B484="","",AVERAGE($B$33:B484))</f>
        <v/>
      </c>
      <c r="D484" s="10" t="str">
        <f>IF(B484="","",_xlfn.STDEV.S($B$33:B484))</f>
        <v/>
      </c>
      <c r="E484" s="82" t="str">
        <f t="shared" si="47"/>
        <v/>
      </c>
      <c r="F484" s="80" t="str">
        <f t="shared" si="50"/>
        <v/>
      </c>
      <c r="G484" s="80" t="str">
        <f t="shared" si="51"/>
        <v/>
      </c>
      <c r="H484" s="81" t="str">
        <f t="shared" si="48"/>
        <v/>
      </c>
      <c r="I484" s="83" t="str">
        <f t="shared" si="49"/>
        <v/>
      </c>
      <c r="J484" s="10" t="str">
        <f t="shared" si="52"/>
        <v/>
      </c>
    </row>
    <row r="485" spans="1:10" x14ac:dyDescent="0.25">
      <c r="A485" s="10" t="str">
        <f>IF(B485="","",COUNTA($B$33:B485)-COUNTBLANK($B$33:B485))</f>
        <v/>
      </c>
      <c r="B485" s="1"/>
      <c r="C485" s="10" t="str">
        <f>IF(B485="","",AVERAGE($B$33:B485))</f>
        <v/>
      </c>
      <c r="D485" s="10" t="str">
        <f>IF(B485="","",_xlfn.STDEV.S($B$33:B485))</f>
        <v/>
      </c>
      <c r="E485" s="82" t="str">
        <f t="shared" si="47"/>
        <v/>
      </c>
      <c r="F485" s="80" t="str">
        <f t="shared" si="50"/>
        <v/>
      </c>
      <c r="G485" s="80" t="str">
        <f t="shared" si="51"/>
        <v/>
      </c>
      <c r="H485" s="81" t="str">
        <f t="shared" si="48"/>
        <v/>
      </c>
      <c r="I485" s="83" t="str">
        <f t="shared" si="49"/>
        <v/>
      </c>
      <c r="J485" s="10" t="str">
        <f t="shared" si="52"/>
        <v/>
      </c>
    </row>
    <row r="486" spans="1:10" x14ac:dyDescent="0.25">
      <c r="A486" s="10" t="str">
        <f>IF(B486="","",COUNTA($B$33:B486)-COUNTBLANK($B$33:B486))</f>
        <v/>
      </c>
      <c r="B486" s="1"/>
      <c r="C486" s="10" t="str">
        <f>IF(B486="","",AVERAGE($B$33:B486))</f>
        <v/>
      </c>
      <c r="D486" s="10" t="str">
        <f>IF(B486="","",_xlfn.STDEV.S($B$33:B486))</f>
        <v/>
      </c>
      <c r="E486" s="82" t="str">
        <f t="shared" ref="E486:E549" si="53">IF(D486="","",D486/C486)</f>
        <v/>
      </c>
      <c r="F486" s="80" t="str">
        <f t="shared" si="50"/>
        <v/>
      </c>
      <c r="G486" s="80" t="str">
        <f t="shared" si="51"/>
        <v/>
      </c>
      <c r="H486" s="81" t="str">
        <f t="shared" ref="H486:H549" si="54">IF(D486="","",F486/(1+9*(F486-G486)^2))</f>
        <v/>
      </c>
      <c r="I486" s="83" t="str">
        <f t="shared" si="49"/>
        <v/>
      </c>
      <c r="J486" s="10" t="str">
        <f t="shared" si="52"/>
        <v/>
      </c>
    </row>
    <row r="487" spans="1:10" x14ac:dyDescent="0.25">
      <c r="A487" s="10" t="str">
        <f>IF(B487="","",COUNTA($B$33:B487)-COUNTBLANK($B$33:B487))</f>
        <v/>
      </c>
      <c r="B487" s="1"/>
      <c r="C487" s="10" t="str">
        <f>IF(B487="","",AVERAGE($B$33:B487))</f>
        <v/>
      </c>
      <c r="D487" s="10" t="str">
        <f>IF(B487="","",_xlfn.STDEV.S($B$33:B487))</f>
        <v/>
      </c>
      <c r="E487" s="82" t="str">
        <f t="shared" si="53"/>
        <v/>
      </c>
      <c r="F487" s="80" t="str">
        <f t="shared" si="50"/>
        <v/>
      </c>
      <c r="G487" s="80" t="str">
        <f t="shared" si="51"/>
        <v/>
      </c>
      <c r="H487" s="81" t="str">
        <f t="shared" si="54"/>
        <v/>
      </c>
      <c r="I487" s="83" t="str">
        <f t="shared" si="49"/>
        <v/>
      </c>
      <c r="J487" s="10" t="str">
        <f t="shared" si="52"/>
        <v/>
      </c>
    </row>
    <row r="488" spans="1:10" x14ac:dyDescent="0.25">
      <c r="A488" s="10" t="str">
        <f>IF(B488="","",COUNTA($B$33:B488)-COUNTBLANK($B$33:B488))</f>
        <v/>
      </c>
      <c r="B488" s="1"/>
      <c r="C488" s="10" t="str">
        <f>IF(B488="","",AVERAGE($B$33:B488))</f>
        <v/>
      </c>
      <c r="D488" s="10" t="str">
        <f>IF(B488="","",_xlfn.STDEV.S($B$33:B488))</f>
        <v/>
      </c>
      <c r="E488" s="82" t="str">
        <f t="shared" si="53"/>
        <v/>
      </c>
      <c r="F488" s="80" t="str">
        <f t="shared" si="50"/>
        <v/>
      </c>
      <c r="G488" s="80" t="str">
        <f t="shared" si="51"/>
        <v/>
      </c>
      <c r="H488" s="81" t="str">
        <f t="shared" si="54"/>
        <v/>
      </c>
      <c r="I488" s="83" t="str">
        <f t="shared" si="49"/>
        <v/>
      </c>
      <c r="J488" s="10" t="str">
        <f t="shared" si="52"/>
        <v/>
      </c>
    </row>
    <row r="489" spans="1:10" x14ac:dyDescent="0.25">
      <c r="A489" s="10" t="str">
        <f>IF(B489="","",COUNTA($B$33:B489)-COUNTBLANK($B$33:B489))</f>
        <v/>
      </c>
      <c r="B489" s="1"/>
      <c r="C489" s="10" t="str">
        <f>IF(B489="","",AVERAGE($B$33:B489))</f>
        <v/>
      </c>
      <c r="D489" s="10" t="str">
        <f>IF(B489="","",_xlfn.STDEV.S($B$33:B489))</f>
        <v/>
      </c>
      <c r="E489" s="82" t="str">
        <f t="shared" si="53"/>
        <v/>
      </c>
      <c r="F489" s="80" t="str">
        <f t="shared" si="50"/>
        <v/>
      </c>
      <c r="G489" s="80" t="str">
        <f t="shared" si="51"/>
        <v/>
      </c>
      <c r="H489" s="81" t="str">
        <f t="shared" si="54"/>
        <v/>
      </c>
      <c r="I489" s="83" t="str">
        <f t="shared" si="49"/>
        <v/>
      </c>
      <c r="J489" s="10" t="str">
        <f t="shared" si="52"/>
        <v/>
      </c>
    </row>
    <row r="490" spans="1:10" x14ac:dyDescent="0.25">
      <c r="A490" s="10" t="str">
        <f>IF(B490="","",COUNTA($B$33:B490)-COUNTBLANK($B$33:B490))</f>
        <v/>
      </c>
      <c r="B490" s="1"/>
      <c r="C490" s="10" t="str">
        <f>IF(B490="","",AVERAGE($B$33:B490))</f>
        <v/>
      </c>
      <c r="D490" s="10" t="str">
        <f>IF(B490="","",_xlfn.STDEV.S($B$33:B490))</f>
        <v/>
      </c>
      <c r="E490" s="82" t="str">
        <f t="shared" si="53"/>
        <v/>
      </c>
      <c r="F490" s="80" t="str">
        <f t="shared" si="50"/>
        <v/>
      </c>
      <c r="G490" s="80" t="str">
        <f t="shared" si="51"/>
        <v/>
      </c>
      <c r="H490" s="81" t="str">
        <f t="shared" si="54"/>
        <v/>
      </c>
      <c r="I490" s="83" t="str">
        <f t="shared" si="49"/>
        <v/>
      </c>
      <c r="J490" s="10" t="str">
        <f t="shared" si="52"/>
        <v/>
      </c>
    </row>
    <row r="491" spans="1:10" x14ac:dyDescent="0.25">
      <c r="A491" s="10" t="str">
        <f>IF(B491="","",COUNTA($B$33:B491)-COUNTBLANK($B$33:B491))</f>
        <v/>
      </c>
      <c r="B491" s="1"/>
      <c r="C491" s="10" t="str">
        <f>IF(B491="","",AVERAGE($B$33:B491))</f>
        <v/>
      </c>
      <c r="D491" s="10" t="str">
        <f>IF(B491="","",_xlfn.STDEV.S($B$33:B491))</f>
        <v/>
      </c>
      <c r="E491" s="82" t="str">
        <f t="shared" si="53"/>
        <v/>
      </c>
      <c r="F491" s="80" t="str">
        <f t="shared" si="50"/>
        <v/>
      </c>
      <c r="G491" s="80" t="str">
        <f t="shared" si="51"/>
        <v/>
      </c>
      <c r="H491" s="81" t="str">
        <f t="shared" si="54"/>
        <v/>
      </c>
      <c r="I491" s="83" t="str">
        <f t="shared" si="49"/>
        <v/>
      </c>
      <c r="J491" s="10" t="str">
        <f t="shared" si="52"/>
        <v/>
      </c>
    </row>
    <row r="492" spans="1:10" x14ac:dyDescent="0.25">
      <c r="A492" s="10" t="str">
        <f>IF(B492="","",COUNTA($B$33:B492)-COUNTBLANK($B$33:B492))</f>
        <v/>
      </c>
      <c r="B492" s="1"/>
      <c r="C492" s="10" t="str">
        <f>IF(B492="","",AVERAGE($B$33:B492))</f>
        <v/>
      </c>
      <c r="D492" s="10" t="str">
        <f>IF(B492="","",_xlfn.STDEV.S($B$33:B492))</f>
        <v/>
      </c>
      <c r="E492" s="82" t="str">
        <f t="shared" si="53"/>
        <v/>
      </c>
      <c r="F492" s="80" t="str">
        <f t="shared" si="50"/>
        <v/>
      </c>
      <c r="G492" s="80" t="str">
        <f t="shared" si="51"/>
        <v/>
      </c>
      <c r="H492" s="81" t="str">
        <f t="shared" si="54"/>
        <v/>
      </c>
      <c r="I492" s="83" t="str">
        <f t="shared" si="49"/>
        <v/>
      </c>
      <c r="J492" s="10" t="str">
        <f t="shared" si="52"/>
        <v/>
      </c>
    </row>
    <row r="493" spans="1:10" x14ac:dyDescent="0.25">
      <c r="A493" s="10" t="str">
        <f>IF(B493="","",COUNTA($B$33:B493)-COUNTBLANK($B$33:B493))</f>
        <v/>
      </c>
      <c r="B493" s="1"/>
      <c r="C493" s="10" t="str">
        <f>IF(B493="","",AVERAGE($B$33:B493))</f>
        <v/>
      </c>
      <c r="D493" s="10" t="str">
        <f>IF(B493="","",_xlfn.STDEV.S($B$33:B493))</f>
        <v/>
      </c>
      <c r="E493" s="82" t="str">
        <f t="shared" si="53"/>
        <v/>
      </c>
      <c r="F493" s="80" t="str">
        <f t="shared" si="50"/>
        <v/>
      </c>
      <c r="G493" s="80" t="str">
        <f t="shared" si="51"/>
        <v/>
      </c>
      <c r="H493" s="81" t="str">
        <f t="shared" si="54"/>
        <v/>
      </c>
      <c r="I493" s="83" t="str">
        <f t="shared" si="49"/>
        <v/>
      </c>
      <c r="J493" s="10" t="str">
        <f t="shared" si="52"/>
        <v/>
      </c>
    </row>
    <row r="494" spans="1:10" x14ac:dyDescent="0.25">
      <c r="A494" s="10" t="str">
        <f>IF(B494="","",COUNTA($B$33:B494)-COUNTBLANK($B$33:B494))</f>
        <v/>
      </c>
      <c r="B494" s="1"/>
      <c r="C494" s="10" t="str">
        <f>IF(B494="","",AVERAGE($B$33:B494))</f>
        <v/>
      </c>
      <c r="D494" s="10" t="str">
        <f>IF(B494="","",_xlfn.STDEV.S($B$33:B494))</f>
        <v/>
      </c>
      <c r="E494" s="82" t="str">
        <f t="shared" si="53"/>
        <v/>
      </c>
      <c r="F494" s="80" t="str">
        <f t="shared" si="50"/>
        <v/>
      </c>
      <c r="G494" s="80" t="str">
        <f t="shared" si="51"/>
        <v/>
      </c>
      <c r="H494" s="81" t="str">
        <f t="shared" si="54"/>
        <v/>
      </c>
      <c r="I494" s="83" t="str">
        <f t="shared" si="49"/>
        <v/>
      </c>
      <c r="J494" s="10" t="str">
        <f t="shared" si="52"/>
        <v/>
      </c>
    </row>
    <row r="495" spans="1:10" x14ac:dyDescent="0.25">
      <c r="A495" s="10" t="str">
        <f>IF(B495="","",COUNTA($B$33:B495)-COUNTBLANK($B$33:B495))</f>
        <v/>
      </c>
      <c r="B495" s="1"/>
      <c r="C495" s="10" t="str">
        <f>IF(B495="","",AVERAGE($B$33:B495))</f>
        <v/>
      </c>
      <c r="D495" s="10" t="str">
        <f>IF(B495="","",_xlfn.STDEV.S($B$33:B495))</f>
        <v/>
      </c>
      <c r="E495" s="82" t="str">
        <f t="shared" si="53"/>
        <v/>
      </c>
      <c r="F495" s="80" t="str">
        <f t="shared" si="50"/>
        <v/>
      </c>
      <c r="G495" s="80" t="str">
        <f t="shared" si="51"/>
        <v/>
      </c>
      <c r="H495" s="81" t="str">
        <f t="shared" si="54"/>
        <v/>
      </c>
      <c r="I495" s="83" t="str">
        <f t="shared" si="49"/>
        <v/>
      </c>
      <c r="J495" s="10" t="str">
        <f t="shared" si="52"/>
        <v/>
      </c>
    </row>
    <row r="496" spans="1:10" x14ac:dyDescent="0.25">
      <c r="A496" s="10" t="str">
        <f>IF(B496="","",COUNTA($B$33:B496)-COUNTBLANK($B$33:B496))</f>
        <v/>
      </c>
      <c r="B496" s="1"/>
      <c r="C496" s="10" t="str">
        <f>IF(B496="","",AVERAGE($B$33:B496))</f>
        <v/>
      </c>
      <c r="D496" s="10" t="str">
        <f>IF(B496="","",_xlfn.STDEV.S($B$33:B496))</f>
        <v/>
      </c>
      <c r="E496" s="82" t="str">
        <f t="shared" si="53"/>
        <v/>
      </c>
      <c r="F496" s="80" t="str">
        <f t="shared" si="50"/>
        <v/>
      </c>
      <c r="G496" s="80" t="str">
        <f t="shared" si="51"/>
        <v/>
      </c>
      <c r="H496" s="81" t="str">
        <f t="shared" si="54"/>
        <v/>
      </c>
      <c r="I496" s="83" t="str">
        <f t="shared" si="49"/>
        <v/>
      </c>
      <c r="J496" s="10" t="str">
        <f t="shared" si="52"/>
        <v/>
      </c>
    </row>
    <row r="497" spans="1:10" x14ac:dyDescent="0.25">
      <c r="A497" s="10" t="str">
        <f>IF(B497="","",COUNTA($B$33:B497)-COUNTBLANK($B$33:B497))</f>
        <v/>
      </c>
      <c r="B497" s="1"/>
      <c r="C497" s="10" t="str">
        <f>IF(B497="","",AVERAGE($B$33:B497))</f>
        <v/>
      </c>
      <c r="D497" s="10" t="str">
        <f>IF(B497="","",_xlfn.STDEV.S($B$33:B497))</f>
        <v/>
      </c>
      <c r="E497" s="82" t="str">
        <f t="shared" si="53"/>
        <v/>
      </c>
      <c r="F497" s="80" t="str">
        <f t="shared" si="50"/>
        <v/>
      </c>
      <c r="G497" s="80" t="str">
        <f t="shared" si="51"/>
        <v/>
      </c>
      <c r="H497" s="81" t="str">
        <f t="shared" si="54"/>
        <v/>
      </c>
      <c r="I497" s="83" t="str">
        <f t="shared" si="49"/>
        <v/>
      </c>
      <c r="J497" s="10" t="str">
        <f t="shared" si="52"/>
        <v/>
      </c>
    </row>
    <row r="498" spans="1:10" x14ac:dyDescent="0.25">
      <c r="A498" s="10" t="str">
        <f>IF(B498="","",COUNTA($B$33:B498)-COUNTBLANK($B$33:B498))</f>
        <v/>
      </c>
      <c r="B498" s="1"/>
      <c r="C498" s="10" t="str">
        <f>IF(B498="","",AVERAGE($B$33:B498))</f>
        <v/>
      </c>
      <c r="D498" s="10" t="str">
        <f>IF(B498="","",_xlfn.STDEV.S($B$33:B498))</f>
        <v/>
      </c>
      <c r="E498" s="82" t="str">
        <f t="shared" si="53"/>
        <v/>
      </c>
      <c r="F498" s="80" t="str">
        <f t="shared" si="50"/>
        <v/>
      </c>
      <c r="G498" s="80" t="str">
        <f t="shared" si="51"/>
        <v/>
      </c>
      <c r="H498" s="81" t="str">
        <f t="shared" si="54"/>
        <v/>
      </c>
      <c r="I498" s="83" t="str">
        <f t="shared" si="49"/>
        <v/>
      </c>
      <c r="J498" s="10" t="str">
        <f t="shared" si="52"/>
        <v/>
      </c>
    </row>
    <row r="499" spans="1:10" x14ac:dyDescent="0.25">
      <c r="A499" s="10" t="str">
        <f>IF(B499="","",COUNTA($B$33:B499)-COUNTBLANK($B$33:B499))</f>
        <v/>
      </c>
      <c r="B499" s="1"/>
      <c r="C499" s="10" t="str">
        <f>IF(B499="","",AVERAGE($B$33:B499))</f>
        <v/>
      </c>
      <c r="D499" s="10" t="str">
        <f>IF(B499="","",_xlfn.STDEV.S($B$33:B499))</f>
        <v/>
      </c>
      <c r="E499" s="82" t="str">
        <f t="shared" si="53"/>
        <v/>
      </c>
      <c r="F499" s="80" t="str">
        <f t="shared" si="50"/>
        <v/>
      </c>
      <c r="G499" s="80" t="str">
        <f t="shared" si="51"/>
        <v/>
      </c>
      <c r="H499" s="81" t="str">
        <f t="shared" si="54"/>
        <v/>
      </c>
      <c r="I499" s="83" t="str">
        <f t="shared" si="49"/>
        <v/>
      </c>
      <c r="J499" s="10" t="str">
        <f t="shared" si="52"/>
        <v/>
      </c>
    </row>
    <row r="500" spans="1:10" x14ac:dyDescent="0.25">
      <c r="A500" s="10" t="str">
        <f>IF(B500="","",COUNTA($B$33:B500)-COUNTBLANK($B$33:B500))</f>
        <v/>
      </c>
      <c r="B500" s="1"/>
      <c r="C500" s="10" t="str">
        <f>IF(B500="","",AVERAGE($B$33:B500))</f>
        <v/>
      </c>
      <c r="D500" s="10" t="str">
        <f>IF(B500="","",_xlfn.STDEV.S($B$33:B500))</f>
        <v/>
      </c>
      <c r="E500" s="82" t="str">
        <f t="shared" si="53"/>
        <v/>
      </c>
      <c r="F500" s="80" t="str">
        <f t="shared" si="50"/>
        <v/>
      </c>
      <c r="G500" s="80" t="str">
        <f t="shared" si="51"/>
        <v/>
      </c>
      <c r="H500" s="81" t="str">
        <f t="shared" si="54"/>
        <v/>
      </c>
      <c r="I500" s="83" t="str">
        <f t="shared" si="49"/>
        <v/>
      </c>
      <c r="J500" s="10" t="str">
        <f t="shared" si="52"/>
        <v/>
      </c>
    </row>
    <row r="501" spans="1:10" x14ac:dyDescent="0.25">
      <c r="A501" s="10" t="str">
        <f>IF(B501="","",COUNTA($B$33:B501)-COUNTBLANK($B$33:B501))</f>
        <v/>
      </c>
      <c r="B501" s="1"/>
      <c r="C501" s="10" t="str">
        <f>IF(B501="","",AVERAGE($B$33:B501))</f>
        <v/>
      </c>
      <c r="D501" s="10" t="str">
        <f>IF(B501="","",_xlfn.STDEV.S($B$33:B501))</f>
        <v/>
      </c>
      <c r="E501" s="82" t="str">
        <f t="shared" si="53"/>
        <v/>
      </c>
      <c r="F501" s="80" t="str">
        <f t="shared" si="50"/>
        <v/>
      </c>
      <c r="G501" s="80" t="str">
        <f t="shared" si="51"/>
        <v/>
      </c>
      <c r="H501" s="81" t="str">
        <f t="shared" si="54"/>
        <v/>
      </c>
      <c r="I501" s="83" t="str">
        <f t="shared" si="49"/>
        <v/>
      </c>
      <c r="J501" s="10" t="str">
        <f t="shared" si="52"/>
        <v/>
      </c>
    </row>
    <row r="502" spans="1:10" x14ac:dyDescent="0.25">
      <c r="A502" s="10" t="str">
        <f>IF(B502="","",COUNTA($B$33:B502)-COUNTBLANK($B$33:B502))</f>
        <v/>
      </c>
      <c r="B502" s="1"/>
      <c r="C502" s="10" t="str">
        <f>IF(B502="","",AVERAGE($B$33:B502))</f>
        <v/>
      </c>
      <c r="D502" s="10" t="str">
        <f>IF(B502="","",_xlfn.STDEV.S($B$33:B502))</f>
        <v/>
      </c>
      <c r="E502" s="82" t="str">
        <f t="shared" si="53"/>
        <v/>
      </c>
      <c r="F502" s="80" t="str">
        <f t="shared" si="50"/>
        <v/>
      </c>
      <c r="G502" s="80" t="str">
        <f t="shared" si="51"/>
        <v/>
      </c>
      <c r="H502" s="81" t="str">
        <f t="shared" si="54"/>
        <v/>
      </c>
      <c r="I502" s="83" t="str">
        <f t="shared" si="49"/>
        <v/>
      </c>
      <c r="J502" s="10" t="str">
        <f t="shared" si="52"/>
        <v/>
      </c>
    </row>
    <row r="503" spans="1:10" x14ac:dyDescent="0.25">
      <c r="A503" s="10" t="str">
        <f>IF(B503="","",COUNTA($B$33:B503)-COUNTBLANK($B$33:B503))</f>
        <v/>
      </c>
      <c r="B503" s="1"/>
      <c r="C503" s="10" t="str">
        <f>IF(B503="","",AVERAGE($B$33:B503))</f>
        <v/>
      </c>
      <c r="D503" s="10" t="str">
        <f>IF(B503="","",_xlfn.STDEV.S($B$33:B503))</f>
        <v/>
      </c>
      <c r="E503" s="82" t="str">
        <f t="shared" si="53"/>
        <v/>
      </c>
      <c r="F503" s="80" t="str">
        <f t="shared" si="50"/>
        <v/>
      </c>
      <c r="G503" s="80" t="str">
        <f t="shared" si="51"/>
        <v/>
      </c>
      <c r="H503" s="81" t="str">
        <f t="shared" si="54"/>
        <v/>
      </c>
      <c r="I503" s="83" t="str">
        <f t="shared" si="49"/>
        <v/>
      </c>
      <c r="J503" s="10" t="str">
        <f t="shared" si="52"/>
        <v/>
      </c>
    </row>
    <row r="504" spans="1:10" x14ac:dyDescent="0.25">
      <c r="A504" s="10" t="str">
        <f>IF(B504="","",COUNTA($B$33:B504)-COUNTBLANK($B$33:B504))</f>
        <v/>
      </c>
      <c r="B504" s="1"/>
      <c r="C504" s="10" t="str">
        <f>IF(B504="","",AVERAGE($B$33:B504))</f>
        <v/>
      </c>
      <c r="D504" s="10" t="str">
        <f>IF(B504="","",_xlfn.STDEV.S($B$33:B504))</f>
        <v/>
      </c>
      <c r="E504" s="82" t="str">
        <f t="shared" si="53"/>
        <v/>
      </c>
      <c r="F504" s="80" t="str">
        <f t="shared" si="50"/>
        <v/>
      </c>
      <c r="G504" s="80" t="str">
        <f t="shared" si="51"/>
        <v/>
      </c>
      <c r="H504" s="81" t="str">
        <f t="shared" si="54"/>
        <v/>
      </c>
      <c r="I504" s="83" t="str">
        <f t="shared" si="49"/>
        <v/>
      </c>
      <c r="J504" s="10" t="str">
        <f t="shared" si="52"/>
        <v/>
      </c>
    </row>
    <row r="505" spans="1:10" x14ac:dyDescent="0.25">
      <c r="A505" s="10" t="str">
        <f>IF(B505="","",COUNTA($B$33:B505)-COUNTBLANK($B$33:B505))</f>
        <v/>
      </c>
      <c r="B505" s="1"/>
      <c r="C505" s="10" t="str">
        <f>IF(B505="","",AVERAGE($B$33:B505))</f>
        <v/>
      </c>
      <c r="D505" s="10" t="str">
        <f>IF(B505="","",_xlfn.STDEV.S($B$33:B505))</f>
        <v/>
      </c>
      <c r="E505" s="82" t="str">
        <f t="shared" si="53"/>
        <v/>
      </c>
      <c r="F505" s="80" t="str">
        <f t="shared" si="50"/>
        <v/>
      </c>
      <c r="G505" s="80" t="str">
        <f t="shared" si="51"/>
        <v/>
      </c>
      <c r="H505" s="81" t="str">
        <f t="shared" si="54"/>
        <v/>
      </c>
      <c r="I505" s="83" t="str">
        <f t="shared" si="49"/>
        <v/>
      </c>
      <c r="J505" s="10" t="str">
        <f t="shared" si="52"/>
        <v/>
      </c>
    </row>
    <row r="506" spans="1:10" x14ac:dyDescent="0.25">
      <c r="A506" s="10" t="str">
        <f>IF(B506="","",COUNTA($B$33:B506)-COUNTBLANK($B$33:B506))</f>
        <v/>
      </c>
      <c r="B506" s="1"/>
      <c r="C506" s="10" t="str">
        <f>IF(B506="","",AVERAGE($B$33:B506))</f>
        <v/>
      </c>
      <c r="D506" s="10" t="str">
        <f>IF(B506="","",_xlfn.STDEV.S($B$33:B506))</f>
        <v/>
      </c>
      <c r="E506" s="82" t="str">
        <f t="shared" si="53"/>
        <v/>
      </c>
      <c r="F506" s="80" t="str">
        <f t="shared" si="50"/>
        <v/>
      </c>
      <c r="G506" s="80" t="str">
        <f t="shared" si="51"/>
        <v/>
      </c>
      <c r="H506" s="81" t="str">
        <f t="shared" si="54"/>
        <v/>
      </c>
      <c r="I506" s="83" t="str">
        <f t="shared" si="49"/>
        <v/>
      </c>
      <c r="J506" s="10" t="str">
        <f t="shared" si="52"/>
        <v/>
      </c>
    </row>
    <row r="507" spans="1:10" x14ac:dyDescent="0.25">
      <c r="A507" s="10" t="str">
        <f>IF(B507="","",COUNTA($B$33:B507)-COUNTBLANK($B$33:B507))</f>
        <v/>
      </c>
      <c r="B507" s="1"/>
      <c r="C507" s="10" t="str">
        <f>IF(B507="","",AVERAGE($B$33:B507))</f>
        <v/>
      </c>
      <c r="D507" s="10" t="str">
        <f>IF(B507="","",_xlfn.STDEV.S($B$33:B507))</f>
        <v/>
      </c>
      <c r="E507" s="82" t="str">
        <f t="shared" si="53"/>
        <v/>
      </c>
      <c r="F507" s="80" t="str">
        <f t="shared" si="50"/>
        <v/>
      </c>
      <c r="G507" s="80" t="str">
        <f t="shared" si="51"/>
        <v/>
      </c>
      <c r="H507" s="81" t="str">
        <f t="shared" si="54"/>
        <v/>
      </c>
      <c r="I507" s="83" t="str">
        <f t="shared" si="49"/>
        <v/>
      </c>
      <c r="J507" s="10" t="str">
        <f t="shared" si="52"/>
        <v/>
      </c>
    </row>
    <row r="508" spans="1:10" x14ac:dyDescent="0.25">
      <c r="A508" s="10" t="str">
        <f>IF(B508="","",COUNTA($B$33:B508)-COUNTBLANK($B$33:B508))</f>
        <v/>
      </c>
      <c r="B508" s="1"/>
      <c r="C508" s="10" t="str">
        <f>IF(B508="","",AVERAGE($B$33:B508))</f>
        <v/>
      </c>
      <c r="D508" s="10" t="str">
        <f>IF(B508="","",_xlfn.STDEV.S($B$33:B508))</f>
        <v/>
      </c>
      <c r="E508" s="82" t="str">
        <f t="shared" si="53"/>
        <v/>
      </c>
      <c r="F508" s="80" t="str">
        <f t="shared" si="50"/>
        <v/>
      </c>
      <c r="G508" s="80" t="str">
        <f t="shared" si="51"/>
        <v/>
      </c>
      <c r="H508" s="81" t="str">
        <f t="shared" si="54"/>
        <v/>
      </c>
      <c r="I508" s="83" t="str">
        <f t="shared" si="49"/>
        <v/>
      </c>
      <c r="J508" s="10" t="str">
        <f t="shared" si="52"/>
        <v/>
      </c>
    </row>
    <row r="509" spans="1:10" x14ac:dyDescent="0.25">
      <c r="A509" s="10" t="str">
        <f>IF(B509="","",COUNTA($B$33:B509)-COUNTBLANK($B$33:B509))</f>
        <v/>
      </c>
      <c r="B509" s="1"/>
      <c r="C509" s="10" t="str">
        <f>IF(B509="","",AVERAGE($B$33:B509))</f>
        <v/>
      </c>
      <c r="D509" s="10" t="str">
        <f>IF(B509="","",_xlfn.STDEV.S($B$33:B509))</f>
        <v/>
      </c>
      <c r="E509" s="82" t="str">
        <f t="shared" si="53"/>
        <v/>
      </c>
      <c r="F509" s="80" t="str">
        <f t="shared" si="50"/>
        <v/>
      </c>
      <c r="G509" s="80" t="str">
        <f t="shared" si="51"/>
        <v/>
      </c>
      <c r="H509" s="81" t="str">
        <f t="shared" si="54"/>
        <v/>
      </c>
      <c r="I509" s="83" t="str">
        <f t="shared" si="49"/>
        <v/>
      </c>
      <c r="J509" s="10" t="str">
        <f t="shared" si="52"/>
        <v/>
      </c>
    </row>
    <row r="510" spans="1:10" x14ac:dyDescent="0.25">
      <c r="A510" s="10" t="str">
        <f>IF(B510="","",COUNTA($B$33:B510)-COUNTBLANK($B$33:B510))</f>
        <v/>
      </c>
      <c r="B510" s="1"/>
      <c r="C510" s="10" t="str">
        <f>IF(B510="","",AVERAGE($B$33:B510))</f>
        <v/>
      </c>
      <c r="D510" s="10" t="str">
        <f>IF(B510="","",_xlfn.STDEV.S($B$33:B510))</f>
        <v/>
      </c>
      <c r="E510" s="82" t="str">
        <f t="shared" si="53"/>
        <v/>
      </c>
      <c r="F510" s="80" t="str">
        <f t="shared" si="50"/>
        <v/>
      </c>
      <c r="G510" s="80" t="str">
        <f t="shared" si="51"/>
        <v/>
      </c>
      <c r="H510" s="81" t="str">
        <f t="shared" si="54"/>
        <v/>
      </c>
      <c r="I510" s="83" t="str">
        <f t="shared" si="49"/>
        <v/>
      </c>
      <c r="J510" s="10" t="str">
        <f t="shared" si="52"/>
        <v/>
      </c>
    </row>
    <row r="511" spans="1:10" x14ac:dyDescent="0.25">
      <c r="A511" s="10" t="str">
        <f>IF(B511="","",COUNTA($B$33:B511)-COUNTBLANK($B$33:B511))</f>
        <v/>
      </c>
      <c r="B511" s="1"/>
      <c r="C511" s="10" t="str">
        <f>IF(B511="","",AVERAGE($B$33:B511))</f>
        <v/>
      </c>
      <c r="D511" s="10" t="str">
        <f>IF(B511="","",_xlfn.STDEV.S($B$33:B511))</f>
        <v/>
      </c>
      <c r="E511" s="82" t="str">
        <f t="shared" si="53"/>
        <v/>
      </c>
      <c r="F511" s="80" t="str">
        <f t="shared" si="50"/>
        <v/>
      </c>
      <c r="G511" s="80" t="str">
        <f t="shared" si="51"/>
        <v/>
      </c>
      <c r="H511" s="81" t="str">
        <f t="shared" si="54"/>
        <v/>
      </c>
      <c r="I511" s="83" t="str">
        <f t="shared" si="49"/>
        <v/>
      </c>
      <c r="J511" s="10" t="str">
        <f t="shared" si="52"/>
        <v/>
      </c>
    </row>
    <row r="512" spans="1:10" x14ac:dyDescent="0.25">
      <c r="A512" s="10" t="str">
        <f>IF(B512="","",COUNTA($B$33:B512)-COUNTBLANK($B$33:B512))</f>
        <v/>
      </c>
      <c r="B512" s="1"/>
      <c r="C512" s="10" t="str">
        <f>IF(B512="","",AVERAGE($B$33:B512))</f>
        <v/>
      </c>
      <c r="D512" s="10" t="str">
        <f>IF(B512="","",_xlfn.STDEV.S($B$33:B512))</f>
        <v/>
      </c>
      <c r="E512" s="82" t="str">
        <f t="shared" si="53"/>
        <v/>
      </c>
      <c r="F512" s="80" t="str">
        <f t="shared" si="50"/>
        <v/>
      </c>
      <c r="G512" s="80" t="str">
        <f t="shared" si="51"/>
        <v/>
      </c>
      <c r="H512" s="81" t="str">
        <f t="shared" si="54"/>
        <v/>
      </c>
      <c r="I512" s="83" t="str">
        <f t="shared" si="49"/>
        <v/>
      </c>
      <c r="J512" s="10" t="str">
        <f t="shared" si="52"/>
        <v/>
      </c>
    </row>
    <row r="513" spans="1:10" x14ac:dyDescent="0.25">
      <c r="A513" s="10" t="str">
        <f>IF(B513="","",COUNTA($B$33:B513)-COUNTBLANK($B$33:B513))</f>
        <v/>
      </c>
      <c r="B513" s="1"/>
      <c r="C513" s="10" t="str">
        <f>IF(B513="","",AVERAGE($B$33:B513))</f>
        <v/>
      </c>
      <c r="D513" s="10" t="str">
        <f>IF(B513="","",_xlfn.STDEV.S($B$33:B513))</f>
        <v/>
      </c>
      <c r="E513" s="82" t="str">
        <f t="shared" si="53"/>
        <v/>
      </c>
      <c r="F513" s="80" t="str">
        <f t="shared" si="50"/>
        <v/>
      </c>
      <c r="G513" s="80" t="str">
        <f t="shared" si="51"/>
        <v/>
      </c>
      <c r="H513" s="81" t="str">
        <f t="shared" si="54"/>
        <v/>
      </c>
      <c r="I513" s="83" t="str">
        <f t="shared" si="49"/>
        <v/>
      </c>
      <c r="J513" s="10" t="str">
        <f t="shared" si="52"/>
        <v/>
      </c>
    </row>
    <row r="514" spans="1:10" x14ac:dyDescent="0.25">
      <c r="A514" s="10" t="str">
        <f>IF(B514="","",COUNTA($B$33:B514)-COUNTBLANK($B$33:B514))</f>
        <v/>
      </c>
      <c r="B514" s="1"/>
      <c r="C514" s="10" t="str">
        <f>IF(B514="","",AVERAGE($B$33:B514))</f>
        <v/>
      </c>
      <c r="D514" s="10" t="str">
        <f>IF(B514="","",_xlfn.STDEV.S($B$33:B514))</f>
        <v/>
      </c>
      <c r="E514" s="82" t="str">
        <f t="shared" si="53"/>
        <v/>
      </c>
      <c r="F514" s="80" t="str">
        <f t="shared" si="50"/>
        <v/>
      </c>
      <c r="G514" s="80" t="str">
        <f t="shared" si="51"/>
        <v/>
      </c>
      <c r="H514" s="81" t="str">
        <f t="shared" si="54"/>
        <v/>
      </c>
      <c r="I514" s="83" t="str">
        <f t="shared" si="49"/>
        <v/>
      </c>
      <c r="J514" s="10" t="str">
        <f t="shared" si="52"/>
        <v/>
      </c>
    </row>
    <row r="515" spans="1:10" x14ac:dyDescent="0.25">
      <c r="A515" s="10" t="str">
        <f>IF(B515="","",COUNTA($B$33:B515)-COUNTBLANK($B$33:B515))</f>
        <v/>
      </c>
      <c r="B515" s="1"/>
      <c r="C515" s="10" t="str">
        <f>IF(B515="","",AVERAGE($B$33:B515))</f>
        <v/>
      </c>
      <c r="D515" s="10" t="str">
        <f>IF(B515="","",_xlfn.STDEV.S($B$33:B515))</f>
        <v/>
      </c>
      <c r="E515" s="82" t="str">
        <f t="shared" si="53"/>
        <v/>
      </c>
      <c r="F515" s="80" t="str">
        <f t="shared" si="50"/>
        <v/>
      </c>
      <c r="G515" s="80" t="str">
        <f t="shared" si="51"/>
        <v/>
      </c>
      <c r="H515" s="81" t="str">
        <f t="shared" si="54"/>
        <v/>
      </c>
      <c r="I515" s="83" t="str">
        <f t="shared" si="49"/>
        <v/>
      </c>
      <c r="J515" s="10" t="str">
        <f t="shared" si="52"/>
        <v/>
      </c>
    </row>
    <row r="516" spans="1:10" x14ac:dyDescent="0.25">
      <c r="A516" s="10" t="str">
        <f>IF(B516="","",COUNTA($B$33:B516)-COUNTBLANK($B$33:B516))</f>
        <v/>
      </c>
      <c r="B516" s="1"/>
      <c r="C516" s="10" t="str">
        <f>IF(B516="","",AVERAGE($B$33:B516))</f>
        <v/>
      </c>
      <c r="D516" s="10" t="str">
        <f>IF(B516="","",_xlfn.STDEV.S($B$33:B516))</f>
        <v/>
      </c>
      <c r="E516" s="82" t="str">
        <f t="shared" si="53"/>
        <v/>
      </c>
      <c r="F516" s="80" t="str">
        <f t="shared" si="50"/>
        <v/>
      </c>
      <c r="G516" s="80" t="str">
        <f t="shared" si="51"/>
        <v/>
      </c>
      <c r="H516" s="81" t="str">
        <f t="shared" si="54"/>
        <v/>
      </c>
      <c r="I516" s="83" t="str">
        <f t="shared" si="49"/>
        <v/>
      </c>
      <c r="J516" s="10" t="str">
        <f t="shared" si="52"/>
        <v/>
      </c>
    </row>
    <row r="517" spans="1:10" x14ac:dyDescent="0.25">
      <c r="A517" s="10" t="str">
        <f>IF(B517="","",COUNTA($B$33:B517)-COUNTBLANK($B$33:B517))</f>
        <v/>
      </c>
      <c r="B517" s="1"/>
      <c r="C517" s="10" t="str">
        <f>IF(B517="","",AVERAGE($B$33:B517))</f>
        <v/>
      </c>
      <c r="D517" s="10" t="str">
        <f>IF(B517="","",_xlfn.STDEV.S($B$33:B517))</f>
        <v/>
      </c>
      <c r="E517" s="82" t="str">
        <f t="shared" si="53"/>
        <v/>
      </c>
      <c r="F517" s="80" t="str">
        <f t="shared" si="50"/>
        <v/>
      </c>
      <c r="G517" s="80" t="str">
        <f t="shared" si="51"/>
        <v/>
      </c>
      <c r="H517" s="81" t="str">
        <f t="shared" si="54"/>
        <v/>
      </c>
      <c r="I517" s="83" t="str">
        <f t="shared" si="49"/>
        <v/>
      </c>
      <c r="J517" s="10" t="str">
        <f t="shared" si="52"/>
        <v/>
      </c>
    </row>
    <row r="518" spans="1:10" x14ac:dyDescent="0.25">
      <c r="A518" s="10" t="str">
        <f>IF(B518="","",COUNTA($B$33:B518)-COUNTBLANK($B$33:B518))</f>
        <v/>
      </c>
      <c r="B518" s="1"/>
      <c r="C518" s="10" t="str">
        <f>IF(B518="","",AVERAGE($B$33:B518))</f>
        <v/>
      </c>
      <c r="D518" s="10" t="str">
        <f>IF(B518="","",_xlfn.STDEV.S($B$33:B518))</f>
        <v/>
      </c>
      <c r="E518" s="82" t="str">
        <f t="shared" si="53"/>
        <v/>
      </c>
      <c r="F518" s="80" t="str">
        <f t="shared" si="50"/>
        <v/>
      </c>
      <c r="G518" s="80" t="str">
        <f t="shared" si="51"/>
        <v/>
      </c>
      <c r="H518" s="81" t="str">
        <f t="shared" si="54"/>
        <v/>
      </c>
      <c r="I518" s="83" t="str">
        <f t="shared" si="49"/>
        <v/>
      </c>
      <c r="J518" s="10" t="str">
        <f t="shared" si="52"/>
        <v/>
      </c>
    </row>
    <row r="519" spans="1:10" x14ac:dyDescent="0.25">
      <c r="A519" s="10" t="str">
        <f>IF(B519="","",COUNTA($B$33:B519)-COUNTBLANK($B$33:B519))</f>
        <v/>
      </c>
      <c r="B519" s="1"/>
      <c r="C519" s="10" t="str">
        <f>IF(B519="","",AVERAGE($B$33:B519))</f>
        <v/>
      </c>
      <c r="D519" s="10" t="str">
        <f>IF(B519="","",_xlfn.STDEV.S($B$33:B519))</f>
        <v/>
      </c>
      <c r="E519" s="82" t="str">
        <f t="shared" si="53"/>
        <v/>
      </c>
      <c r="F519" s="80" t="str">
        <f t="shared" si="50"/>
        <v/>
      </c>
      <c r="G519" s="80" t="str">
        <f t="shared" si="51"/>
        <v/>
      </c>
      <c r="H519" s="81" t="str">
        <f t="shared" si="54"/>
        <v/>
      </c>
      <c r="I519" s="83" t="str">
        <f t="shared" si="49"/>
        <v/>
      </c>
      <c r="J519" s="10" t="str">
        <f t="shared" si="52"/>
        <v/>
      </c>
    </row>
    <row r="520" spans="1:10" x14ac:dyDescent="0.25">
      <c r="A520" s="10" t="str">
        <f>IF(B520="","",COUNTA($B$33:B520)-COUNTBLANK($B$33:B520))</f>
        <v/>
      </c>
      <c r="B520" s="1"/>
      <c r="C520" s="10" t="str">
        <f>IF(B520="","",AVERAGE($B$33:B520))</f>
        <v/>
      </c>
      <c r="D520" s="10" t="str">
        <f>IF(B520="","",_xlfn.STDEV.S($B$33:B520))</f>
        <v/>
      </c>
      <c r="E520" s="82" t="str">
        <f t="shared" si="53"/>
        <v/>
      </c>
      <c r="F520" s="80" t="str">
        <f t="shared" si="50"/>
        <v/>
      </c>
      <c r="G520" s="80" t="str">
        <f t="shared" si="51"/>
        <v/>
      </c>
      <c r="H520" s="81" t="str">
        <f t="shared" si="54"/>
        <v/>
      </c>
      <c r="I520" s="83" t="str">
        <f t="shared" si="49"/>
        <v/>
      </c>
      <c r="J520" s="10" t="str">
        <f t="shared" si="52"/>
        <v/>
      </c>
    </row>
    <row r="521" spans="1:10" x14ac:dyDescent="0.25">
      <c r="A521" s="10" t="str">
        <f>IF(B521="","",COUNTA($B$33:B521)-COUNTBLANK($B$33:B521))</f>
        <v/>
      </c>
      <c r="B521" s="1"/>
      <c r="C521" s="10" t="str">
        <f>IF(B521="","",AVERAGE($B$33:B521))</f>
        <v/>
      </c>
      <c r="D521" s="10" t="str">
        <f>IF(B521="","",_xlfn.STDEV.S($B$33:B521))</f>
        <v/>
      </c>
      <c r="E521" s="82" t="str">
        <f t="shared" si="53"/>
        <v/>
      </c>
      <c r="F521" s="80" t="str">
        <f t="shared" si="50"/>
        <v/>
      </c>
      <c r="G521" s="80" t="str">
        <f t="shared" si="51"/>
        <v/>
      </c>
      <c r="H521" s="81" t="str">
        <f t="shared" si="54"/>
        <v/>
      </c>
      <c r="I521" s="83" t="str">
        <f t="shared" si="49"/>
        <v/>
      </c>
      <c r="J521" s="10" t="str">
        <f t="shared" si="52"/>
        <v/>
      </c>
    </row>
    <row r="522" spans="1:10" x14ac:dyDescent="0.25">
      <c r="A522" s="10" t="str">
        <f>IF(B522="","",COUNTA($B$33:B522)-COUNTBLANK($B$33:B522))</f>
        <v/>
      </c>
      <c r="B522" s="1"/>
      <c r="C522" s="10" t="str">
        <f>IF(B522="","",AVERAGE($B$33:B522))</f>
        <v/>
      </c>
      <c r="D522" s="10" t="str">
        <f>IF(B522="","",_xlfn.STDEV.S($B$33:B522))</f>
        <v/>
      </c>
      <c r="E522" s="82" t="str">
        <f t="shared" si="53"/>
        <v/>
      </c>
      <c r="F522" s="80" t="str">
        <f t="shared" si="50"/>
        <v/>
      </c>
      <c r="G522" s="80" t="str">
        <f t="shared" si="51"/>
        <v/>
      </c>
      <c r="H522" s="81" t="str">
        <f t="shared" si="54"/>
        <v/>
      </c>
      <c r="I522" s="83" t="str">
        <f t="shared" si="49"/>
        <v/>
      </c>
      <c r="J522" s="10" t="str">
        <f t="shared" si="52"/>
        <v/>
      </c>
    </row>
    <row r="523" spans="1:10" x14ac:dyDescent="0.25">
      <c r="A523" s="10" t="str">
        <f>IF(B523="","",COUNTA($B$33:B523)-COUNTBLANK($B$33:B523))</f>
        <v/>
      </c>
      <c r="B523" s="1"/>
      <c r="C523" s="10" t="str">
        <f>IF(B523="","",AVERAGE($B$33:B523))</f>
        <v/>
      </c>
      <c r="D523" s="10" t="str">
        <f>IF(B523="","",_xlfn.STDEV.S($B$33:B523))</f>
        <v/>
      </c>
      <c r="E523" s="82" t="str">
        <f t="shared" si="53"/>
        <v/>
      </c>
      <c r="F523" s="80" t="str">
        <f t="shared" si="50"/>
        <v/>
      </c>
      <c r="G523" s="80" t="str">
        <f t="shared" si="51"/>
        <v/>
      </c>
      <c r="H523" s="81" t="str">
        <f t="shared" si="54"/>
        <v/>
      </c>
      <c r="I523" s="83" t="str">
        <f t="shared" si="49"/>
        <v/>
      </c>
      <c r="J523" s="10" t="str">
        <f t="shared" si="52"/>
        <v/>
      </c>
    </row>
    <row r="524" spans="1:10" x14ac:dyDescent="0.25">
      <c r="A524" s="10" t="str">
        <f>IF(B524="","",COUNTA($B$33:B524)-COUNTBLANK($B$33:B524))</f>
        <v/>
      </c>
      <c r="B524" s="1"/>
      <c r="C524" s="10" t="str">
        <f>IF(B524="","",AVERAGE($B$33:B524))</f>
        <v/>
      </c>
      <c r="D524" s="10" t="str">
        <f>IF(B524="","",_xlfn.STDEV.S($B$33:B524))</f>
        <v/>
      </c>
      <c r="E524" s="82" t="str">
        <f t="shared" si="53"/>
        <v/>
      </c>
      <c r="F524" s="80" t="str">
        <f t="shared" si="50"/>
        <v/>
      </c>
      <c r="G524" s="80" t="str">
        <f t="shared" si="51"/>
        <v/>
      </c>
      <c r="H524" s="81" t="str">
        <f t="shared" si="54"/>
        <v/>
      </c>
      <c r="I524" s="83" t="str">
        <f t="shared" si="49"/>
        <v/>
      </c>
      <c r="J524" s="10" t="str">
        <f t="shared" si="52"/>
        <v/>
      </c>
    </row>
    <row r="525" spans="1:10" x14ac:dyDescent="0.25">
      <c r="A525" s="10" t="str">
        <f>IF(B525="","",COUNTA($B$33:B525)-COUNTBLANK($B$33:B525))</f>
        <v/>
      </c>
      <c r="B525" s="1"/>
      <c r="C525" s="10" t="str">
        <f>IF(B525="","",AVERAGE($B$33:B525))</f>
        <v/>
      </c>
      <c r="D525" s="10" t="str">
        <f>IF(B525="","",_xlfn.STDEV.S($B$33:B525))</f>
        <v/>
      </c>
      <c r="E525" s="82" t="str">
        <f t="shared" si="53"/>
        <v/>
      </c>
      <c r="F525" s="80" t="str">
        <f t="shared" si="50"/>
        <v/>
      </c>
      <c r="G525" s="80" t="str">
        <f t="shared" si="51"/>
        <v/>
      </c>
      <c r="H525" s="81" t="str">
        <f t="shared" si="54"/>
        <v/>
      </c>
      <c r="I525" s="83" t="str">
        <f t="shared" si="49"/>
        <v/>
      </c>
      <c r="J525" s="10" t="str">
        <f t="shared" si="52"/>
        <v/>
      </c>
    </row>
    <row r="526" spans="1:10" x14ac:dyDescent="0.25">
      <c r="A526" s="10" t="str">
        <f>IF(B526="","",COUNTA($B$33:B526)-COUNTBLANK($B$33:B526))</f>
        <v/>
      </c>
      <c r="B526" s="1"/>
      <c r="C526" s="10" t="str">
        <f>IF(B526="","",AVERAGE($B$33:B526))</f>
        <v/>
      </c>
      <c r="D526" s="10" t="str">
        <f>IF(B526="","",_xlfn.STDEV.S($B$33:B526))</f>
        <v/>
      </c>
      <c r="E526" s="82" t="str">
        <f t="shared" si="53"/>
        <v/>
      </c>
      <c r="F526" s="80" t="str">
        <f t="shared" si="50"/>
        <v/>
      </c>
      <c r="G526" s="80" t="str">
        <f t="shared" si="51"/>
        <v/>
      </c>
      <c r="H526" s="81" t="str">
        <f t="shared" si="54"/>
        <v/>
      </c>
      <c r="I526" s="83" t="str">
        <f t="shared" si="49"/>
        <v/>
      </c>
      <c r="J526" s="10" t="str">
        <f t="shared" si="52"/>
        <v/>
      </c>
    </row>
    <row r="527" spans="1:10" x14ac:dyDescent="0.25">
      <c r="A527" s="10" t="str">
        <f>IF(B527="","",COUNTA($B$33:B527)-COUNTBLANK($B$33:B527))</f>
        <v/>
      </c>
      <c r="B527" s="1"/>
      <c r="C527" s="10" t="str">
        <f>IF(B527="","",AVERAGE($B$33:B527))</f>
        <v/>
      </c>
      <c r="D527" s="10" t="str">
        <f>IF(B527="","",_xlfn.STDEV.S($B$33:B527))</f>
        <v/>
      </c>
      <c r="E527" s="82" t="str">
        <f t="shared" si="53"/>
        <v/>
      </c>
      <c r="F527" s="80" t="str">
        <f t="shared" si="50"/>
        <v/>
      </c>
      <c r="G527" s="80" t="str">
        <f t="shared" si="51"/>
        <v/>
      </c>
      <c r="H527" s="81" t="str">
        <f t="shared" si="54"/>
        <v/>
      </c>
      <c r="I527" s="83" t="str">
        <f t="shared" si="49"/>
        <v/>
      </c>
      <c r="J527" s="10" t="str">
        <f t="shared" si="52"/>
        <v/>
      </c>
    </row>
    <row r="528" spans="1:10" x14ac:dyDescent="0.25">
      <c r="A528" s="10" t="str">
        <f>IF(B528="","",COUNTA($B$33:B528)-COUNTBLANK($B$33:B528))</f>
        <v/>
      </c>
      <c r="B528" s="1"/>
      <c r="C528" s="10" t="str">
        <f>IF(B528="","",AVERAGE($B$33:B528))</f>
        <v/>
      </c>
      <c r="D528" s="10" t="str">
        <f>IF(B528="","",_xlfn.STDEV.S($B$33:B528))</f>
        <v/>
      </c>
      <c r="E528" s="82" t="str">
        <f t="shared" si="53"/>
        <v/>
      </c>
      <c r="F528" s="80" t="str">
        <f t="shared" si="50"/>
        <v/>
      </c>
      <c r="G528" s="80" t="str">
        <f t="shared" si="51"/>
        <v/>
      </c>
      <c r="H528" s="81" t="str">
        <f t="shared" si="54"/>
        <v/>
      </c>
      <c r="I528" s="83" t="str">
        <f t="shared" ref="I528:I591" si="55">IF(D528="","",_xlfn.CONFIDENCE.NORM(1-$C$11,E528,A528))</f>
        <v/>
      </c>
      <c r="J528" s="10" t="str">
        <f t="shared" si="52"/>
        <v/>
      </c>
    </row>
    <row r="529" spans="1:10" x14ac:dyDescent="0.25">
      <c r="A529" s="10" t="str">
        <f>IF(B529="","",COUNTA($B$33:B529)-COUNTBLANK($B$33:B529))</f>
        <v/>
      </c>
      <c r="B529" s="1"/>
      <c r="C529" s="10" t="str">
        <f>IF(B529="","",AVERAGE($B$33:B529))</f>
        <v/>
      </c>
      <c r="D529" s="10" t="str">
        <f>IF(B529="","",_xlfn.STDEV.S($B$33:B529))</f>
        <v/>
      </c>
      <c r="E529" s="82" t="str">
        <f t="shared" si="53"/>
        <v/>
      </c>
      <c r="F529" s="80" t="str">
        <f t="shared" si="50"/>
        <v/>
      </c>
      <c r="G529" s="80" t="str">
        <f t="shared" si="51"/>
        <v/>
      </c>
      <c r="H529" s="81" t="str">
        <f t="shared" si="54"/>
        <v/>
      </c>
      <c r="I529" s="83" t="str">
        <f t="shared" si="55"/>
        <v/>
      </c>
      <c r="J529" s="10" t="str">
        <f t="shared" si="52"/>
        <v/>
      </c>
    </row>
    <row r="530" spans="1:10" x14ac:dyDescent="0.25">
      <c r="A530" s="10" t="str">
        <f>IF(B530="","",COUNTA($B$33:B530)-COUNTBLANK($B$33:B530))</f>
        <v/>
      </c>
      <c r="B530" s="1"/>
      <c r="C530" s="10" t="str">
        <f>IF(B530="","",AVERAGE($B$33:B530))</f>
        <v/>
      </c>
      <c r="D530" s="10" t="str">
        <f>IF(B530="","",_xlfn.STDEV.S($B$33:B530))</f>
        <v/>
      </c>
      <c r="E530" s="82" t="str">
        <f t="shared" si="53"/>
        <v/>
      </c>
      <c r="F530" s="80" t="str">
        <f t="shared" si="50"/>
        <v/>
      </c>
      <c r="G530" s="80" t="str">
        <f t="shared" si="51"/>
        <v/>
      </c>
      <c r="H530" s="81" t="str">
        <f t="shared" si="54"/>
        <v/>
      </c>
      <c r="I530" s="83" t="str">
        <f t="shared" si="55"/>
        <v/>
      </c>
      <c r="J530" s="10" t="str">
        <f t="shared" si="52"/>
        <v/>
      </c>
    </row>
    <row r="531" spans="1:10" x14ac:dyDescent="0.25">
      <c r="A531" s="10" t="str">
        <f>IF(B531="","",COUNTA($B$33:B531)-COUNTBLANK($B$33:B531))</f>
        <v/>
      </c>
      <c r="B531" s="1"/>
      <c r="C531" s="10" t="str">
        <f>IF(B531="","",AVERAGE($B$33:B531))</f>
        <v/>
      </c>
      <c r="D531" s="10" t="str">
        <f>IF(B531="","",_xlfn.STDEV.S($B$33:B531))</f>
        <v/>
      </c>
      <c r="E531" s="82" t="str">
        <f t="shared" si="53"/>
        <v/>
      </c>
      <c r="F531" s="80" t="str">
        <f t="shared" si="50"/>
        <v/>
      </c>
      <c r="G531" s="80" t="str">
        <f t="shared" si="51"/>
        <v/>
      </c>
      <c r="H531" s="81" t="str">
        <f t="shared" si="54"/>
        <v/>
      </c>
      <c r="I531" s="83" t="str">
        <f t="shared" si="55"/>
        <v/>
      </c>
      <c r="J531" s="10" t="str">
        <f t="shared" si="52"/>
        <v/>
      </c>
    </row>
    <row r="532" spans="1:10" x14ac:dyDescent="0.25">
      <c r="A532" s="10" t="str">
        <f>IF(B532="","",COUNTA($B$33:B532)-COUNTBLANK($B$33:B532))</f>
        <v/>
      </c>
      <c r="B532" s="1"/>
      <c r="C532" s="10" t="str">
        <f>IF(B532="","",AVERAGE($B$33:B532))</f>
        <v/>
      </c>
      <c r="D532" s="10" t="str">
        <f>IF(B532="","",_xlfn.STDEV.S($B$33:B532))</f>
        <v/>
      </c>
      <c r="E532" s="82" t="str">
        <f t="shared" si="53"/>
        <v/>
      </c>
      <c r="F532" s="80" t="str">
        <f t="shared" si="50"/>
        <v/>
      </c>
      <c r="G532" s="80" t="str">
        <f t="shared" si="51"/>
        <v/>
      </c>
      <c r="H532" s="81" t="str">
        <f t="shared" si="54"/>
        <v/>
      </c>
      <c r="I532" s="83" t="str">
        <f t="shared" si="55"/>
        <v/>
      </c>
      <c r="J532" s="10" t="str">
        <f t="shared" si="52"/>
        <v/>
      </c>
    </row>
    <row r="533" spans="1:10" x14ac:dyDescent="0.25">
      <c r="A533" s="10" t="str">
        <f>IF(B533="","",COUNTA($B$33:B533)-COUNTBLANK($B$33:B533))</f>
        <v/>
      </c>
      <c r="B533" s="1"/>
      <c r="C533" s="10" t="str">
        <f>IF(B533="","",AVERAGE($B$33:B533))</f>
        <v/>
      </c>
      <c r="D533" s="10" t="str">
        <f>IF(B533="","",_xlfn.STDEV.S($B$33:B533))</f>
        <v/>
      </c>
      <c r="E533" s="82" t="str">
        <f t="shared" si="53"/>
        <v/>
      </c>
      <c r="F533" s="80" t="str">
        <f t="shared" si="50"/>
        <v/>
      </c>
      <c r="G533" s="80" t="str">
        <f t="shared" si="51"/>
        <v/>
      </c>
      <c r="H533" s="81" t="str">
        <f t="shared" si="54"/>
        <v/>
      </c>
      <c r="I533" s="83" t="str">
        <f t="shared" si="55"/>
        <v/>
      </c>
      <c r="J533" s="10" t="str">
        <f t="shared" si="52"/>
        <v/>
      </c>
    </row>
    <row r="534" spans="1:10" x14ac:dyDescent="0.25">
      <c r="A534" s="10" t="str">
        <f>IF(B534="","",COUNTA($B$33:B534)-COUNTBLANK($B$33:B534))</f>
        <v/>
      </c>
      <c r="B534" s="1"/>
      <c r="C534" s="10" t="str">
        <f>IF(B534="","",AVERAGE($B$33:B534))</f>
        <v/>
      </c>
      <c r="D534" s="10" t="str">
        <f>IF(B534="","",_xlfn.STDEV.S($B$33:B534))</f>
        <v/>
      </c>
      <c r="E534" s="82" t="str">
        <f t="shared" si="53"/>
        <v/>
      </c>
      <c r="F534" s="80" t="str">
        <f t="shared" si="50"/>
        <v/>
      </c>
      <c r="G534" s="80" t="str">
        <f t="shared" si="51"/>
        <v/>
      </c>
      <c r="H534" s="81" t="str">
        <f t="shared" si="54"/>
        <v/>
      </c>
      <c r="I534" s="83" t="str">
        <f t="shared" si="55"/>
        <v/>
      </c>
      <c r="J534" s="10" t="str">
        <f t="shared" si="52"/>
        <v/>
      </c>
    </row>
    <row r="535" spans="1:10" x14ac:dyDescent="0.25">
      <c r="A535" s="10" t="str">
        <f>IF(B535="","",COUNTA($B$33:B535)-COUNTBLANK($B$33:B535))</f>
        <v/>
      </c>
      <c r="B535" s="1"/>
      <c r="C535" s="10" t="str">
        <f>IF(B535="","",AVERAGE($B$33:B535))</f>
        <v/>
      </c>
      <c r="D535" s="10" t="str">
        <f>IF(B535="","",_xlfn.STDEV.S($B$33:B535))</f>
        <v/>
      </c>
      <c r="E535" s="82" t="str">
        <f t="shared" si="53"/>
        <v/>
      </c>
      <c r="F535" s="80" t="str">
        <f t="shared" si="50"/>
        <v/>
      </c>
      <c r="G535" s="80" t="str">
        <f t="shared" si="51"/>
        <v/>
      </c>
      <c r="H535" s="81" t="str">
        <f t="shared" si="54"/>
        <v/>
      </c>
      <c r="I535" s="83" t="str">
        <f t="shared" si="55"/>
        <v/>
      </c>
      <c r="J535" s="10" t="str">
        <f t="shared" si="52"/>
        <v/>
      </c>
    </row>
    <row r="536" spans="1:10" x14ac:dyDescent="0.25">
      <c r="A536" s="10" t="str">
        <f>IF(B536="","",COUNTA($B$33:B536)-COUNTBLANK($B$33:B536))</f>
        <v/>
      </c>
      <c r="B536" s="1"/>
      <c r="C536" s="10" t="str">
        <f>IF(B536="","",AVERAGE($B$33:B536))</f>
        <v/>
      </c>
      <c r="D536" s="10" t="str">
        <f>IF(B536="","",_xlfn.STDEV.S($B$33:B536))</f>
        <v/>
      </c>
      <c r="E536" s="82" t="str">
        <f t="shared" si="53"/>
        <v/>
      </c>
      <c r="F536" s="80" t="str">
        <f t="shared" si="50"/>
        <v/>
      </c>
      <c r="G536" s="80" t="str">
        <f t="shared" si="51"/>
        <v/>
      </c>
      <c r="H536" s="81" t="str">
        <f t="shared" si="54"/>
        <v/>
      </c>
      <c r="I536" s="83" t="str">
        <f t="shared" si="55"/>
        <v/>
      </c>
      <c r="J536" s="10" t="str">
        <f t="shared" si="52"/>
        <v/>
      </c>
    </row>
    <row r="537" spans="1:10" x14ac:dyDescent="0.25">
      <c r="A537" s="10" t="str">
        <f>IF(B537="","",COUNTA($B$33:B537)-COUNTBLANK($B$33:B537))</f>
        <v/>
      </c>
      <c r="B537" s="1"/>
      <c r="C537" s="10" t="str">
        <f>IF(B537="","",AVERAGE($B$33:B537))</f>
        <v/>
      </c>
      <c r="D537" s="10" t="str">
        <f>IF(B537="","",_xlfn.STDEV.S($B$33:B537))</f>
        <v/>
      </c>
      <c r="E537" s="82" t="str">
        <f t="shared" si="53"/>
        <v/>
      </c>
      <c r="F537" s="80" t="str">
        <f t="shared" si="50"/>
        <v/>
      </c>
      <c r="G537" s="80" t="str">
        <f t="shared" si="51"/>
        <v/>
      </c>
      <c r="H537" s="81" t="str">
        <f t="shared" si="54"/>
        <v/>
      </c>
      <c r="I537" s="83" t="str">
        <f t="shared" si="55"/>
        <v/>
      </c>
      <c r="J537" s="10" t="str">
        <f t="shared" si="52"/>
        <v/>
      </c>
    </row>
    <row r="538" spans="1:10" x14ac:dyDescent="0.25">
      <c r="A538" s="10" t="str">
        <f>IF(B538="","",COUNTA($B$33:B538)-COUNTBLANK($B$33:B538))</f>
        <v/>
      </c>
      <c r="B538" s="1"/>
      <c r="C538" s="10" t="str">
        <f>IF(B538="","",AVERAGE($B$33:B538))</f>
        <v/>
      </c>
      <c r="D538" s="10" t="str">
        <f>IF(B538="","",_xlfn.STDEV.S($B$33:B538))</f>
        <v/>
      </c>
      <c r="E538" s="82" t="str">
        <f t="shared" si="53"/>
        <v/>
      </c>
      <c r="F538" s="80" t="str">
        <f t="shared" si="50"/>
        <v/>
      </c>
      <c r="G538" s="80" t="str">
        <f t="shared" si="51"/>
        <v/>
      </c>
      <c r="H538" s="81" t="str">
        <f t="shared" si="54"/>
        <v/>
      </c>
      <c r="I538" s="83" t="str">
        <f t="shared" si="55"/>
        <v/>
      </c>
      <c r="J538" s="10" t="str">
        <f t="shared" si="52"/>
        <v/>
      </c>
    </row>
    <row r="539" spans="1:10" x14ac:dyDescent="0.25">
      <c r="A539" s="10" t="str">
        <f>IF(B539="","",COUNTA($B$33:B539)-COUNTBLANK($B$33:B539))</f>
        <v/>
      </c>
      <c r="B539" s="1"/>
      <c r="C539" s="10" t="str">
        <f>IF(B539="","",AVERAGE($B$33:B539))</f>
        <v/>
      </c>
      <c r="D539" s="10" t="str">
        <f>IF(B539="","",_xlfn.STDEV.S($B$33:B539))</f>
        <v/>
      </c>
      <c r="E539" s="82" t="str">
        <f t="shared" si="53"/>
        <v/>
      </c>
      <c r="F539" s="80" t="str">
        <f t="shared" si="50"/>
        <v/>
      </c>
      <c r="G539" s="80" t="str">
        <f t="shared" si="51"/>
        <v/>
      </c>
      <c r="H539" s="81" t="str">
        <f t="shared" si="54"/>
        <v/>
      </c>
      <c r="I539" s="83" t="str">
        <f t="shared" si="55"/>
        <v/>
      </c>
      <c r="J539" s="10" t="str">
        <f t="shared" si="52"/>
        <v/>
      </c>
    </row>
    <row r="540" spans="1:10" x14ac:dyDescent="0.25">
      <c r="A540" s="10" t="str">
        <f>IF(B540="","",COUNTA($B$33:B540)-COUNTBLANK($B$33:B540))</f>
        <v/>
      </c>
      <c r="B540" s="1"/>
      <c r="C540" s="10" t="str">
        <f>IF(B540="","",AVERAGE($B$33:B540))</f>
        <v/>
      </c>
      <c r="D540" s="10" t="str">
        <f>IF(B540="","",_xlfn.STDEV.S($B$33:B540))</f>
        <v/>
      </c>
      <c r="E540" s="82" t="str">
        <f t="shared" si="53"/>
        <v/>
      </c>
      <c r="F540" s="80" t="str">
        <f t="shared" si="50"/>
        <v/>
      </c>
      <c r="G540" s="80" t="str">
        <f t="shared" si="51"/>
        <v/>
      </c>
      <c r="H540" s="81" t="str">
        <f t="shared" si="54"/>
        <v/>
      </c>
      <c r="I540" s="83" t="str">
        <f t="shared" si="55"/>
        <v/>
      </c>
      <c r="J540" s="10" t="str">
        <f t="shared" si="52"/>
        <v/>
      </c>
    </row>
    <row r="541" spans="1:10" x14ac:dyDescent="0.25">
      <c r="A541" s="10" t="str">
        <f>IF(B541="","",COUNTA($B$33:B541)-COUNTBLANK($B$33:B541))</f>
        <v/>
      </c>
      <c r="B541" s="1"/>
      <c r="C541" s="10" t="str">
        <f>IF(B541="","",AVERAGE($B$33:B541))</f>
        <v/>
      </c>
      <c r="D541" s="10" t="str">
        <f>IF(B541="","",_xlfn.STDEV.S($B$33:B541))</f>
        <v/>
      </c>
      <c r="E541" s="82" t="str">
        <f t="shared" si="53"/>
        <v/>
      </c>
      <c r="F541" s="80" t="str">
        <f t="shared" si="50"/>
        <v/>
      </c>
      <c r="G541" s="80" t="str">
        <f t="shared" si="51"/>
        <v/>
      </c>
      <c r="H541" s="81" t="str">
        <f t="shared" si="54"/>
        <v/>
      </c>
      <c r="I541" s="83" t="str">
        <f t="shared" si="55"/>
        <v/>
      </c>
      <c r="J541" s="10" t="str">
        <f t="shared" si="52"/>
        <v/>
      </c>
    </row>
    <row r="542" spans="1:10" x14ac:dyDescent="0.25">
      <c r="A542" s="10" t="str">
        <f>IF(B542="","",COUNTA($B$33:B542)-COUNTBLANK($B$33:B542))</f>
        <v/>
      </c>
      <c r="B542" s="1"/>
      <c r="C542" s="10" t="str">
        <f>IF(B542="","",AVERAGE($B$33:B542))</f>
        <v/>
      </c>
      <c r="D542" s="10" t="str">
        <f>IF(B542="","",_xlfn.STDEV.S($B$33:B542))</f>
        <v/>
      </c>
      <c r="E542" s="82" t="str">
        <f t="shared" si="53"/>
        <v/>
      </c>
      <c r="F542" s="80" t="str">
        <f t="shared" si="50"/>
        <v/>
      </c>
      <c r="G542" s="80" t="str">
        <f t="shared" si="51"/>
        <v/>
      </c>
      <c r="H542" s="81" t="str">
        <f t="shared" si="54"/>
        <v/>
      </c>
      <c r="I542" s="83" t="str">
        <f t="shared" si="55"/>
        <v/>
      </c>
      <c r="J542" s="10" t="str">
        <f t="shared" si="52"/>
        <v/>
      </c>
    </row>
    <row r="543" spans="1:10" x14ac:dyDescent="0.25">
      <c r="A543" s="10" t="str">
        <f>IF(B543="","",COUNTA($B$33:B543)-COUNTBLANK($B$33:B543))</f>
        <v/>
      </c>
      <c r="B543" s="1"/>
      <c r="C543" s="10" t="str">
        <f>IF(B543="","",AVERAGE($B$33:B543))</f>
        <v/>
      </c>
      <c r="D543" s="10" t="str">
        <f>IF(B543="","",_xlfn.STDEV.S($B$33:B543))</f>
        <v/>
      </c>
      <c r="E543" s="82" t="str">
        <f t="shared" si="53"/>
        <v/>
      </c>
      <c r="F543" s="80" t="str">
        <f t="shared" si="50"/>
        <v/>
      </c>
      <c r="G543" s="80" t="str">
        <f t="shared" si="51"/>
        <v/>
      </c>
      <c r="H543" s="81" t="str">
        <f t="shared" si="54"/>
        <v/>
      </c>
      <c r="I543" s="83" t="str">
        <f t="shared" si="55"/>
        <v/>
      </c>
      <c r="J543" s="10" t="str">
        <f t="shared" si="52"/>
        <v/>
      </c>
    </row>
    <row r="544" spans="1:10" x14ac:dyDescent="0.25">
      <c r="A544" s="10" t="str">
        <f>IF(B544="","",COUNTA($B$33:B544)-COUNTBLANK($B$33:B544))</f>
        <v/>
      </c>
      <c r="B544" s="1"/>
      <c r="C544" s="10" t="str">
        <f>IF(B544="","",AVERAGE($B$33:B544))</f>
        <v/>
      </c>
      <c r="D544" s="10" t="str">
        <f>IF(B544="","",_xlfn.STDEV.S($B$33:B544))</f>
        <v/>
      </c>
      <c r="E544" s="82" t="str">
        <f t="shared" si="53"/>
        <v/>
      </c>
      <c r="F544" s="80" t="str">
        <f t="shared" si="50"/>
        <v/>
      </c>
      <c r="G544" s="80" t="str">
        <f t="shared" si="51"/>
        <v/>
      </c>
      <c r="H544" s="81" t="str">
        <f t="shared" si="54"/>
        <v/>
      </c>
      <c r="I544" s="83" t="str">
        <f t="shared" si="55"/>
        <v/>
      </c>
      <c r="J544" s="10" t="str">
        <f t="shared" si="52"/>
        <v/>
      </c>
    </row>
    <row r="545" spans="1:10" x14ac:dyDescent="0.25">
      <c r="A545" s="10" t="str">
        <f>IF(B545="","",COUNTA($B$33:B545)-COUNTBLANK($B$33:B545))</f>
        <v/>
      </c>
      <c r="B545" s="1"/>
      <c r="C545" s="10" t="str">
        <f>IF(B545="","",AVERAGE($B$33:B545))</f>
        <v/>
      </c>
      <c r="D545" s="10" t="str">
        <f>IF(B545="","",_xlfn.STDEV.S($B$33:B545))</f>
        <v/>
      </c>
      <c r="E545" s="82" t="str">
        <f t="shared" si="53"/>
        <v/>
      </c>
      <c r="F545" s="80" t="str">
        <f t="shared" si="50"/>
        <v/>
      </c>
      <c r="G545" s="80" t="str">
        <f t="shared" si="51"/>
        <v/>
      </c>
      <c r="H545" s="81" t="str">
        <f t="shared" si="54"/>
        <v/>
      </c>
      <c r="I545" s="83" t="str">
        <f t="shared" si="55"/>
        <v/>
      </c>
      <c r="J545" s="10" t="str">
        <f t="shared" si="52"/>
        <v/>
      </c>
    </row>
    <row r="546" spans="1:10" x14ac:dyDescent="0.25">
      <c r="A546" s="10" t="str">
        <f>IF(B546="","",COUNTA($B$33:B546)-COUNTBLANK($B$33:B546))</f>
        <v/>
      </c>
      <c r="B546" s="1"/>
      <c r="C546" s="10" t="str">
        <f>IF(B546="","",AVERAGE($B$33:B546))</f>
        <v/>
      </c>
      <c r="D546" s="10" t="str">
        <f>IF(B546="","",_xlfn.STDEV.S($B$33:B546))</f>
        <v/>
      </c>
      <c r="E546" s="82" t="str">
        <f t="shared" si="53"/>
        <v/>
      </c>
      <c r="F546" s="80" t="str">
        <f t="shared" ref="F546:F609" si="56">IF(D546="","",($C$5-$C$4)/(6*D546))</f>
        <v/>
      </c>
      <c r="G546" s="80" t="str">
        <f t="shared" ref="G546:G609" si="57">IF(D546="","",MIN(($C$5-C546)/(3*D546),(C546-$C$4)/(3*D546)))</f>
        <v/>
      </c>
      <c r="H546" s="81" t="str">
        <f t="shared" si="54"/>
        <v/>
      </c>
      <c r="I546" s="83" t="str">
        <f t="shared" si="55"/>
        <v/>
      </c>
      <c r="J546" s="10" t="str">
        <f t="shared" ref="J546:J609" si="58">IF(B546="","",B546)</f>
        <v/>
      </c>
    </row>
    <row r="547" spans="1:10" x14ac:dyDescent="0.25">
      <c r="A547" s="10" t="str">
        <f>IF(B547="","",COUNTA($B$33:B547)-COUNTBLANK($B$33:B547))</f>
        <v/>
      </c>
      <c r="B547" s="1"/>
      <c r="C547" s="10" t="str">
        <f>IF(B547="","",AVERAGE($B$33:B547))</f>
        <v/>
      </c>
      <c r="D547" s="10" t="str">
        <f>IF(B547="","",_xlfn.STDEV.S($B$33:B547))</f>
        <v/>
      </c>
      <c r="E547" s="82" t="str">
        <f t="shared" si="53"/>
        <v/>
      </c>
      <c r="F547" s="80" t="str">
        <f t="shared" si="56"/>
        <v/>
      </c>
      <c r="G547" s="80" t="str">
        <f t="shared" si="57"/>
        <v/>
      </c>
      <c r="H547" s="81" t="str">
        <f t="shared" si="54"/>
        <v/>
      </c>
      <c r="I547" s="83" t="str">
        <f t="shared" si="55"/>
        <v/>
      </c>
      <c r="J547" s="10" t="str">
        <f t="shared" si="58"/>
        <v/>
      </c>
    </row>
    <row r="548" spans="1:10" x14ac:dyDescent="0.25">
      <c r="A548" s="10" t="str">
        <f>IF(B548="","",COUNTA($B$33:B548)-COUNTBLANK($B$33:B548))</f>
        <v/>
      </c>
      <c r="B548" s="1"/>
      <c r="C548" s="10" t="str">
        <f>IF(B548="","",AVERAGE($B$33:B548))</f>
        <v/>
      </c>
      <c r="D548" s="10" t="str">
        <f>IF(B548="","",_xlfn.STDEV.S($B$33:B548))</f>
        <v/>
      </c>
      <c r="E548" s="82" t="str">
        <f t="shared" si="53"/>
        <v/>
      </c>
      <c r="F548" s="80" t="str">
        <f t="shared" si="56"/>
        <v/>
      </c>
      <c r="G548" s="80" t="str">
        <f t="shared" si="57"/>
        <v/>
      </c>
      <c r="H548" s="81" t="str">
        <f t="shared" si="54"/>
        <v/>
      </c>
      <c r="I548" s="83" t="str">
        <f t="shared" si="55"/>
        <v/>
      </c>
      <c r="J548" s="10" t="str">
        <f t="shared" si="58"/>
        <v/>
      </c>
    </row>
    <row r="549" spans="1:10" x14ac:dyDescent="0.25">
      <c r="A549" s="10" t="str">
        <f>IF(B549="","",COUNTA($B$33:B549)-COUNTBLANK($B$33:B549))</f>
        <v/>
      </c>
      <c r="B549" s="1"/>
      <c r="C549" s="10" t="str">
        <f>IF(B549="","",AVERAGE($B$33:B549))</f>
        <v/>
      </c>
      <c r="D549" s="10" t="str">
        <f>IF(B549="","",_xlfn.STDEV.S($B$33:B549))</f>
        <v/>
      </c>
      <c r="E549" s="82" t="str">
        <f t="shared" si="53"/>
        <v/>
      </c>
      <c r="F549" s="80" t="str">
        <f t="shared" si="56"/>
        <v/>
      </c>
      <c r="G549" s="80" t="str">
        <f t="shared" si="57"/>
        <v/>
      </c>
      <c r="H549" s="81" t="str">
        <f t="shared" si="54"/>
        <v/>
      </c>
      <c r="I549" s="83" t="str">
        <f t="shared" si="55"/>
        <v/>
      </c>
      <c r="J549" s="10" t="str">
        <f t="shared" si="58"/>
        <v/>
      </c>
    </row>
    <row r="550" spans="1:10" x14ac:dyDescent="0.25">
      <c r="A550" s="10" t="str">
        <f>IF(B550="","",COUNTA($B$33:B550)-COUNTBLANK($B$33:B550))</f>
        <v/>
      </c>
      <c r="B550" s="1"/>
      <c r="C550" s="10" t="str">
        <f>IF(B550="","",AVERAGE($B$33:B550))</f>
        <v/>
      </c>
      <c r="D550" s="10" t="str">
        <f>IF(B550="","",_xlfn.STDEV.S($B$33:B550))</f>
        <v/>
      </c>
      <c r="E550" s="82" t="str">
        <f t="shared" ref="E550:E613" si="59">IF(D550="","",D550/C550)</f>
        <v/>
      </c>
      <c r="F550" s="80" t="str">
        <f t="shared" si="56"/>
        <v/>
      </c>
      <c r="G550" s="80" t="str">
        <f t="shared" si="57"/>
        <v/>
      </c>
      <c r="H550" s="81" t="str">
        <f t="shared" ref="H550:H613" si="60">IF(D550="","",F550/(1+9*(F550-G550)^2))</f>
        <v/>
      </c>
      <c r="I550" s="83" t="str">
        <f t="shared" si="55"/>
        <v/>
      </c>
      <c r="J550" s="10" t="str">
        <f t="shared" si="58"/>
        <v/>
      </c>
    </row>
    <row r="551" spans="1:10" x14ac:dyDescent="0.25">
      <c r="A551" s="10" t="str">
        <f>IF(B551="","",COUNTA($B$33:B551)-COUNTBLANK($B$33:B551))</f>
        <v/>
      </c>
      <c r="B551" s="1"/>
      <c r="C551" s="10" t="str">
        <f>IF(B551="","",AVERAGE($B$33:B551))</f>
        <v/>
      </c>
      <c r="D551" s="10" t="str">
        <f>IF(B551="","",_xlfn.STDEV.S($B$33:B551))</f>
        <v/>
      </c>
      <c r="E551" s="82" t="str">
        <f t="shared" si="59"/>
        <v/>
      </c>
      <c r="F551" s="80" t="str">
        <f t="shared" si="56"/>
        <v/>
      </c>
      <c r="G551" s="80" t="str">
        <f t="shared" si="57"/>
        <v/>
      </c>
      <c r="H551" s="81" t="str">
        <f t="shared" si="60"/>
        <v/>
      </c>
      <c r="I551" s="83" t="str">
        <f t="shared" si="55"/>
        <v/>
      </c>
      <c r="J551" s="10" t="str">
        <f t="shared" si="58"/>
        <v/>
      </c>
    </row>
    <row r="552" spans="1:10" x14ac:dyDescent="0.25">
      <c r="A552" s="10" t="str">
        <f>IF(B552="","",COUNTA($B$33:B552)-COUNTBLANK($B$33:B552))</f>
        <v/>
      </c>
      <c r="B552" s="1"/>
      <c r="C552" s="10" t="str">
        <f>IF(B552="","",AVERAGE($B$33:B552))</f>
        <v/>
      </c>
      <c r="D552" s="10" t="str">
        <f>IF(B552="","",_xlfn.STDEV.S($B$33:B552))</f>
        <v/>
      </c>
      <c r="E552" s="82" t="str">
        <f t="shared" si="59"/>
        <v/>
      </c>
      <c r="F552" s="80" t="str">
        <f t="shared" si="56"/>
        <v/>
      </c>
      <c r="G552" s="80" t="str">
        <f t="shared" si="57"/>
        <v/>
      </c>
      <c r="H552" s="81" t="str">
        <f t="shared" si="60"/>
        <v/>
      </c>
      <c r="I552" s="83" t="str">
        <f t="shared" si="55"/>
        <v/>
      </c>
      <c r="J552" s="10" t="str">
        <f t="shared" si="58"/>
        <v/>
      </c>
    </row>
    <row r="553" spans="1:10" x14ac:dyDescent="0.25">
      <c r="A553" s="10" t="str">
        <f>IF(B553="","",COUNTA($B$33:B553)-COUNTBLANK($B$33:B553))</f>
        <v/>
      </c>
      <c r="B553" s="1"/>
      <c r="C553" s="10" t="str">
        <f>IF(B553="","",AVERAGE($B$33:B553))</f>
        <v/>
      </c>
      <c r="D553" s="10" t="str">
        <f>IF(B553="","",_xlfn.STDEV.S($B$33:B553))</f>
        <v/>
      </c>
      <c r="E553" s="82" t="str">
        <f t="shared" si="59"/>
        <v/>
      </c>
      <c r="F553" s="80" t="str">
        <f t="shared" si="56"/>
        <v/>
      </c>
      <c r="G553" s="80" t="str">
        <f t="shared" si="57"/>
        <v/>
      </c>
      <c r="H553" s="81" t="str">
        <f t="shared" si="60"/>
        <v/>
      </c>
      <c r="I553" s="83" t="str">
        <f t="shared" si="55"/>
        <v/>
      </c>
      <c r="J553" s="10" t="str">
        <f t="shared" si="58"/>
        <v/>
      </c>
    </row>
    <row r="554" spans="1:10" x14ac:dyDescent="0.25">
      <c r="A554" s="10" t="str">
        <f>IF(B554="","",COUNTA($B$33:B554)-COUNTBLANK($B$33:B554))</f>
        <v/>
      </c>
      <c r="B554" s="1"/>
      <c r="C554" s="10" t="str">
        <f>IF(B554="","",AVERAGE($B$33:B554))</f>
        <v/>
      </c>
      <c r="D554" s="10" t="str">
        <f>IF(B554="","",_xlfn.STDEV.S($B$33:B554))</f>
        <v/>
      </c>
      <c r="E554" s="82" t="str">
        <f t="shared" si="59"/>
        <v/>
      </c>
      <c r="F554" s="80" t="str">
        <f t="shared" si="56"/>
        <v/>
      </c>
      <c r="G554" s="80" t="str">
        <f t="shared" si="57"/>
        <v/>
      </c>
      <c r="H554" s="81" t="str">
        <f t="shared" si="60"/>
        <v/>
      </c>
      <c r="I554" s="83" t="str">
        <f t="shared" si="55"/>
        <v/>
      </c>
      <c r="J554" s="10" t="str">
        <f t="shared" si="58"/>
        <v/>
      </c>
    </row>
    <row r="555" spans="1:10" x14ac:dyDescent="0.25">
      <c r="A555" s="10" t="str">
        <f>IF(B555="","",COUNTA($B$33:B555)-COUNTBLANK($B$33:B555))</f>
        <v/>
      </c>
      <c r="B555" s="1"/>
      <c r="C555" s="10" t="str">
        <f>IF(B555="","",AVERAGE($B$33:B555))</f>
        <v/>
      </c>
      <c r="D555" s="10" t="str">
        <f>IF(B555="","",_xlfn.STDEV.S($B$33:B555))</f>
        <v/>
      </c>
      <c r="E555" s="82" t="str">
        <f t="shared" si="59"/>
        <v/>
      </c>
      <c r="F555" s="80" t="str">
        <f t="shared" si="56"/>
        <v/>
      </c>
      <c r="G555" s="80" t="str">
        <f t="shared" si="57"/>
        <v/>
      </c>
      <c r="H555" s="81" t="str">
        <f t="shared" si="60"/>
        <v/>
      </c>
      <c r="I555" s="83" t="str">
        <f t="shared" si="55"/>
        <v/>
      </c>
      <c r="J555" s="10" t="str">
        <f t="shared" si="58"/>
        <v/>
      </c>
    </row>
    <row r="556" spans="1:10" x14ac:dyDescent="0.25">
      <c r="A556" s="10" t="str">
        <f>IF(B556="","",COUNTA($B$33:B556)-COUNTBLANK($B$33:B556))</f>
        <v/>
      </c>
      <c r="B556" s="1"/>
      <c r="C556" s="10" t="str">
        <f>IF(B556="","",AVERAGE($B$33:B556))</f>
        <v/>
      </c>
      <c r="D556" s="10" t="str">
        <f>IF(B556="","",_xlfn.STDEV.S($B$33:B556))</f>
        <v/>
      </c>
      <c r="E556" s="82" t="str">
        <f t="shared" si="59"/>
        <v/>
      </c>
      <c r="F556" s="80" t="str">
        <f t="shared" si="56"/>
        <v/>
      </c>
      <c r="G556" s="80" t="str">
        <f t="shared" si="57"/>
        <v/>
      </c>
      <c r="H556" s="81" t="str">
        <f t="shared" si="60"/>
        <v/>
      </c>
      <c r="I556" s="83" t="str">
        <f t="shared" si="55"/>
        <v/>
      </c>
      <c r="J556" s="10" t="str">
        <f t="shared" si="58"/>
        <v/>
      </c>
    </row>
    <row r="557" spans="1:10" x14ac:dyDescent="0.25">
      <c r="A557" s="10" t="str">
        <f>IF(B557="","",COUNTA($B$33:B557)-COUNTBLANK($B$33:B557))</f>
        <v/>
      </c>
      <c r="B557" s="1"/>
      <c r="C557" s="10" t="str">
        <f>IF(B557="","",AVERAGE($B$33:B557))</f>
        <v/>
      </c>
      <c r="D557" s="10" t="str">
        <f>IF(B557="","",_xlfn.STDEV.S($B$33:B557))</f>
        <v/>
      </c>
      <c r="E557" s="82" t="str">
        <f t="shared" si="59"/>
        <v/>
      </c>
      <c r="F557" s="80" t="str">
        <f t="shared" si="56"/>
        <v/>
      </c>
      <c r="G557" s="80" t="str">
        <f t="shared" si="57"/>
        <v/>
      </c>
      <c r="H557" s="81" t="str">
        <f t="shared" si="60"/>
        <v/>
      </c>
      <c r="I557" s="83" t="str">
        <f t="shared" si="55"/>
        <v/>
      </c>
      <c r="J557" s="10" t="str">
        <f t="shared" si="58"/>
        <v/>
      </c>
    </row>
    <row r="558" spans="1:10" x14ac:dyDescent="0.25">
      <c r="A558" s="10" t="str">
        <f>IF(B558="","",COUNTA($B$33:B558)-COUNTBLANK($B$33:B558))</f>
        <v/>
      </c>
      <c r="B558" s="1"/>
      <c r="C558" s="10" t="str">
        <f>IF(B558="","",AVERAGE($B$33:B558))</f>
        <v/>
      </c>
      <c r="D558" s="10" t="str">
        <f>IF(B558="","",_xlfn.STDEV.S($B$33:B558))</f>
        <v/>
      </c>
      <c r="E558" s="82" t="str">
        <f t="shared" si="59"/>
        <v/>
      </c>
      <c r="F558" s="80" t="str">
        <f t="shared" si="56"/>
        <v/>
      </c>
      <c r="G558" s="80" t="str">
        <f t="shared" si="57"/>
        <v/>
      </c>
      <c r="H558" s="81" t="str">
        <f t="shared" si="60"/>
        <v/>
      </c>
      <c r="I558" s="83" t="str">
        <f t="shared" si="55"/>
        <v/>
      </c>
      <c r="J558" s="10" t="str">
        <f t="shared" si="58"/>
        <v/>
      </c>
    </row>
    <row r="559" spans="1:10" x14ac:dyDescent="0.25">
      <c r="A559" s="10" t="str">
        <f>IF(B559="","",COUNTA($B$33:B559)-COUNTBLANK($B$33:B559))</f>
        <v/>
      </c>
      <c r="B559" s="1"/>
      <c r="C559" s="10" t="str">
        <f>IF(B559="","",AVERAGE($B$33:B559))</f>
        <v/>
      </c>
      <c r="D559" s="10" t="str">
        <f>IF(B559="","",_xlfn.STDEV.S($B$33:B559))</f>
        <v/>
      </c>
      <c r="E559" s="82" t="str">
        <f t="shared" si="59"/>
        <v/>
      </c>
      <c r="F559" s="80" t="str">
        <f t="shared" si="56"/>
        <v/>
      </c>
      <c r="G559" s="80" t="str">
        <f t="shared" si="57"/>
        <v/>
      </c>
      <c r="H559" s="81" t="str">
        <f t="shared" si="60"/>
        <v/>
      </c>
      <c r="I559" s="83" t="str">
        <f t="shared" si="55"/>
        <v/>
      </c>
      <c r="J559" s="10" t="str">
        <f t="shared" si="58"/>
        <v/>
      </c>
    </row>
    <row r="560" spans="1:10" x14ac:dyDescent="0.25">
      <c r="A560" s="10" t="str">
        <f>IF(B560="","",COUNTA($B$33:B560)-COUNTBLANK($B$33:B560))</f>
        <v/>
      </c>
      <c r="B560" s="1"/>
      <c r="C560" s="10" t="str">
        <f>IF(B560="","",AVERAGE($B$33:B560))</f>
        <v/>
      </c>
      <c r="D560" s="10" t="str">
        <f>IF(B560="","",_xlfn.STDEV.S($B$33:B560))</f>
        <v/>
      </c>
      <c r="E560" s="82" t="str">
        <f t="shared" si="59"/>
        <v/>
      </c>
      <c r="F560" s="80" t="str">
        <f t="shared" si="56"/>
        <v/>
      </c>
      <c r="G560" s="80" t="str">
        <f t="shared" si="57"/>
        <v/>
      </c>
      <c r="H560" s="81" t="str">
        <f t="shared" si="60"/>
        <v/>
      </c>
      <c r="I560" s="83" t="str">
        <f t="shared" si="55"/>
        <v/>
      </c>
      <c r="J560" s="10" t="str">
        <f t="shared" si="58"/>
        <v/>
      </c>
    </row>
    <row r="561" spans="1:10" x14ac:dyDescent="0.25">
      <c r="A561" s="10" t="str">
        <f>IF(B561="","",COUNTA($B$33:B561)-COUNTBLANK($B$33:B561))</f>
        <v/>
      </c>
      <c r="B561" s="1"/>
      <c r="C561" s="10" t="str">
        <f>IF(B561="","",AVERAGE($B$33:B561))</f>
        <v/>
      </c>
      <c r="D561" s="10" t="str">
        <f>IF(B561="","",_xlfn.STDEV.S($B$33:B561))</f>
        <v/>
      </c>
      <c r="E561" s="82" t="str">
        <f t="shared" si="59"/>
        <v/>
      </c>
      <c r="F561" s="80" t="str">
        <f t="shared" si="56"/>
        <v/>
      </c>
      <c r="G561" s="80" t="str">
        <f t="shared" si="57"/>
        <v/>
      </c>
      <c r="H561" s="81" t="str">
        <f t="shared" si="60"/>
        <v/>
      </c>
      <c r="I561" s="83" t="str">
        <f t="shared" si="55"/>
        <v/>
      </c>
      <c r="J561" s="10" t="str">
        <f t="shared" si="58"/>
        <v/>
      </c>
    </row>
    <row r="562" spans="1:10" x14ac:dyDescent="0.25">
      <c r="A562" s="10" t="str">
        <f>IF(B562="","",COUNTA($B$33:B562)-COUNTBLANK($B$33:B562))</f>
        <v/>
      </c>
      <c r="B562" s="1"/>
      <c r="C562" s="10" t="str">
        <f>IF(B562="","",AVERAGE($B$33:B562))</f>
        <v/>
      </c>
      <c r="D562" s="10" t="str">
        <f>IF(B562="","",_xlfn.STDEV.S($B$33:B562))</f>
        <v/>
      </c>
      <c r="E562" s="82" t="str">
        <f t="shared" si="59"/>
        <v/>
      </c>
      <c r="F562" s="80" t="str">
        <f t="shared" si="56"/>
        <v/>
      </c>
      <c r="G562" s="80" t="str">
        <f t="shared" si="57"/>
        <v/>
      </c>
      <c r="H562" s="81" t="str">
        <f t="shared" si="60"/>
        <v/>
      </c>
      <c r="I562" s="83" t="str">
        <f t="shared" si="55"/>
        <v/>
      </c>
      <c r="J562" s="10" t="str">
        <f t="shared" si="58"/>
        <v/>
      </c>
    </row>
    <row r="563" spans="1:10" x14ac:dyDescent="0.25">
      <c r="A563" s="10" t="str">
        <f>IF(B563="","",COUNTA($B$33:B563)-COUNTBLANK($B$33:B563))</f>
        <v/>
      </c>
      <c r="B563" s="1"/>
      <c r="C563" s="10" t="str">
        <f>IF(B563="","",AVERAGE($B$33:B563))</f>
        <v/>
      </c>
      <c r="D563" s="10" t="str">
        <f>IF(B563="","",_xlfn.STDEV.S($B$33:B563))</f>
        <v/>
      </c>
      <c r="E563" s="82" t="str">
        <f t="shared" si="59"/>
        <v/>
      </c>
      <c r="F563" s="80" t="str">
        <f t="shared" si="56"/>
        <v/>
      </c>
      <c r="G563" s="80" t="str">
        <f t="shared" si="57"/>
        <v/>
      </c>
      <c r="H563" s="81" t="str">
        <f t="shared" si="60"/>
        <v/>
      </c>
      <c r="I563" s="83" t="str">
        <f t="shared" si="55"/>
        <v/>
      </c>
      <c r="J563" s="10" t="str">
        <f t="shared" si="58"/>
        <v/>
      </c>
    </row>
    <row r="564" spans="1:10" x14ac:dyDescent="0.25">
      <c r="A564" s="10" t="str">
        <f>IF(B564="","",COUNTA($B$33:B564)-COUNTBLANK($B$33:B564))</f>
        <v/>
      </c>
      <c r="B564" s="1"/>
      <c r="C564" s="10" t="str">
        <f>IF(B564="","",AVERAGE($B$33:B564))</f>
        <v/>
      </c>
      <c r="D564" s="10" t="str">
        <f>IF(B564="","",_xlfn.STDEV.S($B$33:B564))</f>
        <v/>
      </c>
      <c r="E564" s="82" t="str">
        <f t="shared" si="59"/>
        <v/>
      </c>
      <c r="F564" s="80" t="str">
        <f t="shared" si="56"/>
        <v/>
      </c>
      <c r="G564" s="80" t="str">
        <f t="shared" si="57"/>
        <v/>
      </c>
      <c r="H564" s="81" t="str">
        <f t="shared" si="60"/>
        <v/>
      </c>
      <c r="I564" s="83" t="str">
        <f t="shared" si="55"/>
        <v/>
      </c>
      <c r="J564" s="10" t="str">
        <f t="shared" si="58"/>
        <v/>
      </c>
    </row>
    <row r="565" spans="1:10" x14ac:dyDescent="0.25">
      <c r="A565" s="10" t="str">
        <f>IF(B565="","",COUNTA($B$33:B565)-COUNTBLANK($B$33:B565))</f>
        <v/>
      </c>
      <c r="B565" s="1"/>
      <c r="C565" s="10" t="str">
        <f>IF(B565="","",AVERAGE($B$33:B565))</f>
        <v/>
      </c>
      <c r="D565" s="10" t="str">
        <f>IF(B565="","",_xlfn.STDEV.S($B$33:B565))</f>
        <v/>
      </c>
      <c r="E565" s="82" t="str">
        <f t="shared" si="59"/>
        <v/>
      </c>
      <c r="F565" s="80" t="str">
        <f t="shared" si="56"/>
        <v/>
      </c>
      <c r="G565" s="80" t="str">
        <f t="shared" si="57"/>
        <v/>
      </c>
      <c r="H565" s="81" t="str">
        <f t="shared" si="60"/>
        <v/>
      </c>
      <c r="I565" s="83" t="str">
        <f t="shared" si="55"/>
        <v/>
      </c>
      <c r="J565" s="10" t="str">
        <f t="shared" si="58"/>
        <v/>
      </c>
    </row>
    <row r="566" spans="1:10" x14ac:dyDescent="0.25">
      <c r="A566" s="10" t="str">
        <f>IF(B566="","",COUNTA($B$33:B566)-COUNTBLANK($B$33:B566))</f>
        <v/>
      </c>
      <c r="B566" s="1"/>
      <c r="C566" s="10" t="str">
        <f>IF(B566="","",AVERAGE($B$33:B566))</f>
        <v/>
      </c>
      <c r="D566" s="10" t="str">
        <f>IF(B566="","",_xlfn.STDEV.S($B$33:B566))</f>
        <v/>
      </c>
      <c r="E566" s="82" t="str">
        <f t="shared" si="59"/>
        <v/>
      </c>
      <c r="F566" s="80" t="str">
        <f t="shared" si="56"/>
        <v/>
      </c>
      <c r="G566" s="80" t="str">
        <f t="shared" si="57"/>
        <v/>
      </c>
      <c r="H566" s="81" t="str">
        <f t="shared" si="60"/>
        <v/>
      </c>
      <c r="I566" s="83" t="str">
        <f t="shared" si="55"/>
        <v/>
      </c>
      <c r="J566" s="10" t="str">
        <f t="shared" si="58"/>
        <v/>
      </c>
    </row>
    <row r="567" spans="1:10" x14ac:dyDescent="0.25">
      <c r="A567" s="10" t="str">
        <f>IF(B567="","",COUNTA($B$33:B567)-COUNTBLANK($B$33:B567))</f>
        <v/>
      </c>
      <c r="B567" s="1"/>
      <c r="C567" s="10" t="str">
        <f>IF(B567="","",AVERAGE($B$33:B567))</f>
        <v/>
      </c>
      <c r="D567" s="10" t="str">
        <f>IF(B567="","",_xlfn.STDEV.S($B$33:B567))</f>
        <v/>
      </c>
      <c r="E567" s="82" t="str">
        <f t="shared" si="59"/>
        <v/>
      </c>
      <c r="F567" s="80" t="str">
        <f t="shared" si="56"/>
        <v/>
      </c>
      <c r="G567" s="80" t="str">
        <f t="shared" si="57"/>
        <v/>
      </c>
      <c r="H567" s="81" t="str">
        <f t="shared" si="60"/>
        <v/>
      </c>
      <c r="I567" s="83" t="str">
        <f t="shared" si="55"/>
        <v/>
      </c>
      <c r="J567" s="10" t="str">
        <f t="shared" si="58"/>
        <v/>
      </c>
    </row>
    <row r="568" spans="1:10" x14ac:dyDescent="0.25">
      <c r="A568" s="10" t="str">
        <f>IF(B568="","",COUNTA($B$33:B568)-COUNTBLANK($B$33:B568))</f>
        <v/>
      </c>
      <c r="B568" s="1"/>
      <c r="C568" s="10" t="str">
        <f>IF(B568="","",AVERAGE($B$33:B568))</f>
        <v/>
      </c>
      <c r="D568" s="10" t="str">
        <f>IF(B568="","",_xlfn.STDEV.S($B$33:B568))</f>
        <v/>
      </c>
      <c r="E568" s="82" t="str">
        <f t="shared" si="59"/>
        <v/>
      </c>
      <c r="F568" s="80" t="str">
        <f t="shared" si="56"/>
        <v/>
      </c>
      <c r="G568" s="80" t="str">
        <f t="shared" si="57"/>
        <v/>
      </c>
      <c r="H568" s="81" t="str">
        <f t="shared" si="60"/>
        <v/>
      </c>
      <c r="I568" s="83" t="str">
        <f t="shared" si="55"/>
        <v/>
      </c>
      <c r="J568" s="10" t="str">
        <f t="shared" si="58"/>
        <v/>
      </c>
    </row>
    <row r="569" spans="1:10" x14ac:dyDescent="0.25">
      <c r="A569" s="10" t="str">
        <f>IF(B569="","",COUNTA($B$33:B569)-COUNTBLANK($B$33:B569))</f>
        <v/>
      </c>
      <c r="B569" s="1"/>
      <c r="C569" s="10" t="str">
        <f>IF(B569="","",AVERAGE($B$33:B569))</f>
        <v/>
      </c>
      <c r="D569" s="10" t="str">
        <f>IF(B569="","",_xlfn.STDEV.S($B$33:B569))</f>
        <v/>
      </c>
      <c r="E569" s="82" t="str">
        <f t="shared" si="59"/>
        <v/>
      </c>
      <c r="F569" s="80" t="str">
        <f t="shared" si="56"/>
        <v/>
      </c>
      <c r="G569" s="80" t="str">
        <f t="shared" si="57"/>
        <v/>
      </c>
      <c r="H569" s="81" t="str">
        <f t="shared" si="60"/>
        <v/>
      </c>
      <c r="I569" s="83" t="str">
        <f t="shared" si="55"/>
        <v/>
      </c>
      <c r="J569" s="10" t="str">
        <f t="shared" si="58"/>
        <v/>
      </c>
    </row>
    <row r="570" spans="1:10" x14ac:dyDescent="0.25">
      <c r="A570" s="10" t="str">
        <f>IF(B570="","",COUNTA($B$33:B570)-COUNTBLANK($B$33:B570))</f>
        <v/>
      </c>
      <c r="B570" s="1"/>
      <c r="C570" s="10" t="str">
        <f>IF(B570="","",AVERAGE($B$33:B570))</f>
        <v/>
      </c>
      <c r="D570" s="10" t="str">
        <f>IF(B570="","",_xlfn.STDEV.S($B$33:B570))</f>
        <v/>
      </c>
      <c r="E570" s="82" t="str">
        <f t="shared" si="59"/>
        <v/>
      </c>
      <c r="F570" s="80" t="str">
        <f t="shared" si="56"/>
        <v/>
      </c>
      <c r="G570" s="80" t="str">
        <f t="shared" si="57"/>
        <v/>
      </c>
      <c r="H570" s="81" t="str">
        <f t="shared" si="60"/>
        <v/>
      </c>
      <c r="I570" s="83" t="str">
        <f t="shared" si="55"/>
        <v/>
      </c>
      <c r="J570" s="10" t="str">
        <f t="shared" si="58"/>
        <v/>
      </c>
    </row>
    <row r="571" spans="1:10" x14ac:dyDescent="0.25">
      <c r="A571" s="10" t="str">
        <f>IF(B571="","",COUNTA($B$33:B571)-COUNTBLANK($B$33:B571))</f>
        <v/>
      </c>
      <c r="B571" s="1"/>
      <c r="C571" s="10" t="str">
        <f>IF(B571="","",AVERAGE($B$33:B571))</f>
        <v/>
      </c>
      <c r="D571" s="10" t="str">
        <f>IF(B571="","",_xlfn.STDEV.S($B$33:B571))</f>
        <v/>
      </c>
      <c r="E571" s="82" t="str">
        <f t="shared" si="59"/>
        <v/>
      </c>
      <c r="F571" s="80" t="str">
        <f t="shared" si="56"/>
        <v/>
      </c>
      <c r="G571" s="80" t="str">
        <f t="shared" si="57"/>
        <v/>
      </c>
      <c r="H571" s="81" t="str">
        <f t="shared" si="60"/>
        <v/>
      </c>
      <c r="I571" s="83" t="str">
        <f t="shared" si="55"/>
        <v/>
      </c>
      <c r="J571" s="10" t="str">
        <f t="shared" si="58"/>
        <v/>
      </c>
    </row>
    <row r="572" spans="1:10" x14ac:dyDescent="0.25">
      <c r="A572" s="10" t="str">
        <f>IF(B572="","",COUNTA($B$33:B572)-COUNTBLANK($B$33:B572))</f>
        <v/>
      </c>
      <c r="B572" s="1"/>
      <c r="C572" s="10" t="str">
        <f>IF(B572="","",AVERAGE($B$33:B572))</f>
        <v/>
      </c>
      <c r="D572" s="10" t="str">
        <f>IF(B572="","",_xlfn.STDEV.S($B$33:B572))</f>
        <v/>
      </c>
      <c r="E572" s="82" t="str">
        <f t="shared" si="59"/>
        <v/>
      </c>
      <c r="F572" s="80" t="str">
        <f t="shared" si="56"/>
        <v/>
      </c>
      <c r="G572" s="80" t="str">
        <f t="shared" si="57"/>
        <v/>
      </c>
      <c r="H572" s="81" t="str">
        <f t="shared" si="60"/>
        <v/>
      </c>
      <c r="I572" s="83" t="str">
        <f t="shared" si="55"/>
        <v/>
      </c>
      <c r="J572" s="10" t="str">
        <f t="shared" si="58"/>
        <v/>
      </c>
    </row>
    <row r="573" spans="1:10" x14ac:dyDescent="0.25">
      <c r="A573" s="10" t="str">
        <f>IF(B573="","",COUNTA($B$33:B573)-COUNTBLANK($B$33:B573))</f>
        <v/>
      </c>
      <c r="B573" s="1"/>
      <c r="C573" s="10" t="str">
        <f>IF(B573="","",AVERAGE($B$33:B573))</f>
        <v/>
      </c>
      <c r="D573" s="10" t="str">
        <f>IF(B573="","",_xlfn.STDEV.S($B$33:B573))</f>
        <v/>
      </c>
      <c r="E573" s="82" t="str">
        <f t="shared" si="59"/>
        <v/>
      </c>
      <c r="F573" s="80" t="str">
        <f t="shared" si="56"/>
        <v/>
      </c>
      <c r="G573" s="80" t="str">
        <f t="shared" si="57"/>
        <v/>
      </c>
      <c r="H573" s="81" t="str">
        <f t="shared" si="60"/>
        <v/>
      </c>
      <c r="I573" s="83" t="str">
        <f t="shared" si="55"/>
        <v/>
      </c>
      <c r="J573" s="10" t="str">
        <f t="shared" si="58"/>
        <v/>
      </c>
    </row>
    <row r="574" spans="1:10" x14ac:dyDescent="0.25">
      <c r="A574" s="10" t="str">
        <f>IF(B574="","",COUNTA($B$33:B574)-COUNTBLANK($B$33:B574))</f>
        <v/>
      </c>
      <c r="B574" s="1"/>
      <c r="C574" s="10" t="str">
        <f>IF(B574="","",AVERAGE($B$33:B574))</f>
        <v/>
      </c>
      <c r="D574" s="10" t="str">
        <f>IF(B574="","",_xlfn.STDEV.S($B$33:B574))</f>
        <v/>
      </c>
      <c r="E574" s="82" t="str">
        <f t="shared" si="59"/>
        <v/>
      </c>
      <c r="F574" s="80" t="str">
        <f t="shared" si="56"/>
        <v/>
      </c>
      <c r="G574" s="80" t="str">
        <f t="shared" si="57"/>
        <v/>
      </c>
      <c r="H574" s="81" t="str">
        <f t="shared" si="60"/>
        <v/>
      </c>
      <c r="I574" s="83" t="str">
        <f t="shared" si="55"/>
        <v/>
      </c>
      <c r="J574" s="10" t="str">
        <f t="shared" si="58"/>
        <v/>
      </c>
    </row>
    <row r="575" spans="1:10" x14ac:dyDescent="0.25">
      <c r="A575" s="10" t="str">
        <f>IF(B575="","",COUNTA($B$33:B575)-COUNTBLANK($B$33:B575))</f>
        <v/>
      </c>
      <c r="B575" s="1"/>
      <c r="C575" s="10" t="str">
        <f>IF(B575="","",AVERAGE($B$33:B575))</f>
        <v/>
      </c>
      <c r="D575" s="10" t="str">
        <f>IF(B575="","",_xlfn.STDEV.S($B$33:B575))</f>
        <v/>
      </c>
      <c r="E575" s="82" t="str">
        <f t="shared" si="59"/>
        <v/>
      </c>
      <c r="F575" s="80" t="str">
        <f t="shared" si="56"/>
        <v/>
      </c>
      <c r="G575" s="80" t="str">
        <f t="shared" si="57"/>
        <v/>
      </c>
      <c r="H575" s="81" t="str">
        <f t="shared" si="60"/>
        <v/>
      </c>
      <c r="I575" s="83" t="str">
        <f t="shared" si="55"/>
        <v/>
      </c>
      <c r="J575" s="10" t="str">
        <f t="shared" si="58"/>
        <v/>
      </c>
    </row>
    <row r="576" spans="1:10" x14ac:dyDescent="0.25">
      <c r="A576" s="10" t="str">
        <f>IF(B576="","",COUNTA($B$33:B576)-COUNTBLANK($B$33:B576))</f>
        <v/>
      </c>
      <c r="B576" s="1"/>
      <c r="C576" s="10" t="str">
        <f>IF(B576="","",AVERAGE($B$33:B576))</f>
        <v/>
      </c>
      <c r="D576" s="10" t="str">
        <f>IF(B576="","",_xlfn.STDEV.S($B$33:B576))</f>
        <v/>
      </c>
      <c r="E576" s="82" t="str">
        <f t="shared" si="59"/>
        <v/>
      </c>
      <c r="F576" s="80" t="str">
        <f t="shared" si="56"/>
        <v/>
      </c>
      <c r="G576" s="80" t="str">
        <f t="shared" si="57"/>
        <v/>
      </c>
      <c r="H576" s="81" t="str">
        <f t="shared" si="60"/>
        <v/>
      </c>
      <c r="I576" s="83" t="str">
        <f t="shared" si="55"/>
        <v/>
      </c>
      <c r="J576" s="10" t="str">
        <f t="shared" si="58"/>
        <v/>
      </c>
    </row>
    <row r="577" spans="1:10" x14ac:dyDescent="0.25">
      <c r="A577" s="10" t="str">
        <f>IF(B577="","",COUNTA($B$33:B577)-COUNTBLANK($B$33:B577))</f>
        <v/>
      </c>
      <c r="B577" s="1"/>
      <c r="C577" s="10" t="str">
        <f>IF(B577="","",AVERAGE($B$33:B577))</f>
        <v/>
      </c>
      <c r="D577" s="10" t="str">
        <f>IF(B577="","",_xlfn.STDEV.S($B$33:B577))</f>
        <v/>
      </c>
      <c r="E577" s="82" t="str">
        <f t="shared" si="59"/>
        <v/>
      </c>
      <c r="F577" s="80" t="str">
        <f t="shared" si="56"/>
        <v/>
      </c>
      <c r="G577" s="80" t="str">
        <f t="shared" si="57"/>
        <v/>
      </c>
      <c r="H577" s="81" t="str">
        <f t="shared" si="60"/>
        <v/>
      </c>
      <c r="I577" s="83" t="str">
        <f t="shared" si="55"/>
        <v/>
      </c>
      <c r="J577" s="10" t="str">
        <f t="shared" si="58"/>
        <v/>
      </c>
    </row>
    <row r="578" spans="1:10" x14ac:dyDescent="0.25">
      <c r="A578" s="10" t="str">
        <f>IF(B578="","",COUNTA($B$33:B578)-COUNTBLANK($B$33:B578))</f>
        <v/>
      </c>
      <c r="B578" s="1"/>
      <c r="C578" s="10" t="str">
        <f>IF(B578="","",AVERAGE($B$33:B578))</f>
        <v/>
      </c>
      <c r="D578" s="10" t="str">
        <f>IF(B578="","",_xlfn.STDEV.S($B$33:B578))</f>
        <v/>
      </c>
      <c r="E578" s="82" t="str">
        <f t="shared" si="59"/>
        <v/>
      </c>
      <c r="F578" s="80" t="str">
        <f t="shared" si="56"/>
        <v/>
      </c>
      <c r="G578" s="80" t="str">
        <f t="shared" si="57"/>
        <v/>
      </c>
      <c r="H578" s="81" t="str">
        <f t="shared" si="60"/>
        <v/>
      </c>
      <c r="I578" s="83" t="str">
        <f t="shared" si="55"/>
        <v/>
      </c>
      <c r="J578" s="10" t="str">
        <f t="shared" si="58"/>
        <v/>
      </c>
    </row>
    <row r="579" spans="1:10" x14ac:dyDescent="0.25">
      <c r="A579" s="10" t="str">
        <f>IF(B579="","",COUNTA($B$33:B579)-COUNTBLANK($B$33:B579))</f>
        <v/>
      </c>
      <c r="B579" s="1"/>
      <c r="C579" s="10" t="str">
        <f>IF(B579="","",AVERAGE($B$33:B579))</f>
        <v/>
      </c>
      <c r="D579" s="10" t="str">
        <f>IF(B579="","",_xlfn.STDEV.S($B$33:B579))</f>
        <v/>
      </c>
      <c r="E579" s="82" t="str">
        <f t="shared" si="59"/>
        <v/>
      </c>
      <c r="F579" s="80" t="str">
        <f t="shared" si="56"/>
        <v/>
      </c>
      <c r="G579" s="80" t="str">
        <f t="shared" si="57"/>
        <v/>
      </c>
      <c r="H579" s="81" t="str">
        <f t="shared" si="60"/>
        <v/>
      </c>
      <c r="I579" s="83" t="str">
        <f t="shared" si="55"/>
        <v/>
      </c>
      <c r="J579" s="10" t="str">
        <f t="shared" si="58"/>
        <v/>
      </c>
    </row>
    <row r="580" spans="1:10" x14ac:dyDescent="0.25">
      <c r="A580" s="10" t="str">
        <f>IF(B580="","",COUNTA($B$33:B580)-COUNTBLANK($B$33:B580))</f>
        <v/>
      </c>
      <c r="B580" s="1"/>
      <c r="C580" s="10" t="str">
        <f>IF(B580="","",AVERAGE($B$33:B580))</f>
        <v/>
      </c>
      <c r="D580" s="10" t="str">
        <f>IF(B580="","",_xlfn.STDEV.S($B$33:B580))</f>
        <v/>
      </c>
      <c r="E580" s="82" t="str">
        <f t="shared" si="59"/>
        <v/>
      </c>
      <c r="F580" s="80" t="str">
        <f t="shared" si="56"/>
        <v/>
      </c>
      <c r="G580" s="80" t="str">
        <f t="shared" si="57"/>
        <v/>
      </c>
      <c r="H580" s="81" t="str">
        <f t="shared" si="60"/>
        <v/>
      </c>
      <c r="I580" s="83" t="str">
        <f t="shared" si="55"/>
        <v/>
      </c>
      <c r="J580" s="10" t="str">
        <f t="shared" si="58"/>
        <v/>
      </c>
    </row>
    <row r="581" spans="1:10" x14ac:dyDescent="0.25">
      <c r="A581" s="10" t="str">
        <f>IF(B581="","",COUNTA($B$33:B581)-COUNTBLANK($B$33:B581))</f>
        <v/>
      </c>
      <c r="B581" s="1"/>
      <c r="C581" s="10" t="str">
        <f>IF(B581="","",AVERAGE($B$33:B581))</f>
        <v/>
      </c>
      <c r="D581" s="10" t="str">
        <f>IF(B581="","",_xlfn.STDEV.S($B$33:B581))</f>
        <v/>
      </c>
      <c r="E581" s="82" t="str">
        <f t="shared" si="59"/>
        <v/>
      </c>
      <c r="F581" s="80" t="str">
        <f t="shared" si="56"/>
        <v/>
      </c>
      <c r="G581" s="80" t="str">
        <f t="shared" si="57"/>
        <v/>
      </c>
      <c r="H581" s="81" t="str">
        <f t="shared" si="60"/>
        <v/>
      </c>
      <c r="I581" s="83" t="str">
        <f t="shared" si="55"/>
        <v/>
      </c>
      <c r="J581" s="10" t="str">
        <f t="shared" si="58"/>
        <v/>
      </c>
    </row>
    <row r="582" spans="1:10" x14ac:dyDescent="0.25">
      <c r="A582" s="10" t="str">
        <f>IF(B582="","",COUNTA($B$33:B582)-COUNTBLANK($B$33:B582))</f>
        <v/>
      </c>
      <c r="B582" s="1"/>
      <c r="C582" s="10" t="str">
        <f>IF(B582="","",AVERAGE($B$33:B582))</f>
        <v/>
      </c>
      <c r="D582" s="10" t="str">
        <f>IF(B582="","",_xlfn.STDEV.S($B$33:B582))</f>
        <v/>
      </c>
      <c r="E582" s="82" t="str">
        <f t="shared" si="59"/>
        <v/>
      </c>
      <c r="F582" s="80" t="str">
        <f t="shared" si="56"/>
        <v/>
      </c>
      <c r="G582" s="80" t="str">
        <f t="shared" si="57"/>
        <v/>
      </c>
      <c r="H582" s="81" t="str">
        <f t="shared" si="60"/>
        <v/>
      </c>
      <c r="I582" s="83" t="str">
        <f t="shared" si="55"/>
        <v/>
      </c>
      <c r="J582" s="10" t="str">
        <f t="shared" si="58"/>
        <v/>
      </c>
    </row>
    <row r="583" spans="1:10" x14ac:dyDescent="0.25">
      <c r="A583" s="10" t="str">
        <f>IF(B583="","",COUNTA($B$33:B583)-COUNTBLANK($B$33:B583))</f>
        <v/>
      </c>
      <c r="B583" s="1"/>
      <c r="C583" s="10" t="str">
        <f>IF(B583="","",AVERAGE($B$33:B583))</f>
        <v/>
      </c>
      <c r="D583" s="10" t="str">
        <f>IF(B583="","",_xlfn.STDEV.S($B$33:B583))</f>
        <v/>
      </c>
      <c r="E583" s="82" t="str">
        <f t="shared" si="59"/>
        <v/>
      </c>
      <c r="F583" s="80" t="str">
        <f t="shared" si="56"/>
        <v/>
      </c>
      <c r="G583" s="80" t="str">
        <f t="shared" si="57"/>
        <v/>
      </c>
      <c r="H583" s="81" t="str">
        <f t="shared" si="60"/>
        <v/>
      </c>
      <c r="I583" s="83" t="str">
        <f t="shared" si="55"/>
        <v/>
      </c>
      <c r="J583" s="10" t="str">
        <f t="shared" si="58"/>
        <v/>
      </c>
    </row>
    <row r="584" spans="1:10" x14ac:dyDescent="0.25">
      <c r="A584" s="10" t="str">
        <f>IF(B584="","",COUNTA($B$33:B584)-COUNTBLANK($B$33:B584))</f>
        <v/>
      </c>
      <c r="B584" s="1"/>
      <c r="C584" s="10" t="str">
        <f>IF(B584="","",AVERAGE($B$33:B584))</f>
        <v/>
      </c>
      <c r="D584" s="10" t="str">
        <f>IF(B584="","",_xlfn.STDEV.S($B$33:B584))</f>
        <v/>
      </c>
      <c r="E584" s="82" t="str">
        <f t="shared" si="59"/>
        <v/>
      </c>
      <c r="F584" s="80" t="str">
        <f t="shared" si="56"/>
        <v/>
      </c>
      <c r="G584" s="80" t="str">
        <f t="shared" si="57"/>
        <v/>
      </c>
      <c r="H584" s="81" t="str">
        <f t="shared" si="60"/>
        <v/>
      </c>
      <c r="I584" s="83" t="str">
        <f t="shared" si="55"/>
        <v/>
      </c>
      <c r="J584" s="10" t="str">
        <f t="shared" si="58"/>
        <v/>
      </c>
    </row>
    <row r="585" spans="1:10" x14ac:dyDescent="0.25">
      <c r="A585" s="10" t="str">
        <f>IF(B585="","",COUNTA($B$33:B585)-COUNTBLANK($B$33:B585))</f>
        <v/>
      </c>
      <c r="B585" s="1"/>
      <c r="C585" s="10" t="str">
        <f>IF(B585="","",AVERAGE($B$33:B585))</f>
        <v/>
      </c>
      <c r="D585" s="10" t="str">
        <f>IF(B585="","",_xlfn.STDEV.S($B$33:B585))</f>
        <v/>
      </c>
      <c r="E585" s="82" t="str">
        <f t="shared" si="59"/>
        <v/>
      </c>
      <c r="F585" s="80" t="str">
        <f t="shared" si="56"/>
        <v/>
      </c>
      <c r="G585" s="80" t="str">
        <f t="shared" si="57"/>
        <v/>
      </c>
      <c r="H585" s="81" t="str">
        <f t="shared" si="60"/>
        <v/>
      </c>
      <c r="I585" s="83" t="str">
        <f t="shared" si="55"/>
        <v/>
      </c>
      <c r="J585" s="10" t="str">
        <f t="shared" si="58"/>
        <v/>
      </c>
    </row>
    <row r="586" spans="1:10" x14ac:dyDescent="0.25">
      <c r="A586" s="10" t="str">
        <f>IF(B586="","",COUNTA($B$33:B586)-COUNTBLANK($B$33:B586))</f>
        <v/>
      </c>
      <c r="B586" s="1"/>
      <c r="C586" s="10" t="str">
        <f>IF(B586="","",AVERAGE($B$33:B586))</f>
        <v/>
      </c>
      <c r="D586" s="10" t="str">
        <f>IF(B586="","",_xlfn.STDEV.S($B$33:B586))</f>
        <v/>
      </c>
      <c r="E586" s="82" t="str">
        <f t="shared" si="59"/>
        <v/>
      </c>
      <c r="F586" s="80" t="str">
        <f t="shared" si="56"/>
        <v/>
      </c>
      <c r="G586" s="80" t="str">
        <f t="shared" si="57"/>
        <v/>
      </c>
      <c r="H586" s="81" t="str">
        <f t="shared" si="60"/>
        <v/>
      </c>
      <c r="I586" s="83" t="str">
        <f t="shared" si="55"/>
        <v/>
      </c>
      <c r="J586" s="10" t="str">
        <f t="shared" si="58"/>
        <v/>
      </c>
    </row>
    <row r="587" spans="1:10" x14ac:dyDescent="0.25">
      <c r="A587" s="10" t="str">
        <f>IF(B587="","",COUNTA($B$33:B587)-COUNTBLANK($B$33:B587))</f>
        <v/>
      </c>
      <c r="B587" s="1"/>
      <c r="C587" s="10" t="str">
        <f>IF(B587="","",AVERAGE($B$33:B587))</f>
        <v/>
      </c>
      <c r="D587" s="10" t="str">
        <f>IF(B587="","",_xlfn.STDEV.S($B$33:B587))</f>
        <v/>
      </c>
      <c r="E587" s="82" t="str">
        <f t="shared" si="59"/>
        <v/>
      </c>
      <c r="F587" s="80" t="str">
        <f t="shared" si="56"/>
        <v/>
      </c>
      <c r="G587" s="80" t="str">
        <f t="shared" si="57"/>
        <v/>
      </c>
      <c r="H587" s="81" t="str">
        <f t="shared" si="60"/>
        <v/>
      </c>
      <c r="I587" s="83" t="str">
        <f t="shared" si="55"/>
        <v/>
      </c>
      <c r="J587" s="10" t="str">
        <f t="shared" si="58"/>
        <v/>
      </c>
    </row>
    <row r="588" spans="1:10" x14ac:dyDescent="0.25">
      <c r="A588" s="10" t="str">
        <f>IF(B588="","",COUNTA($B$33:B588)-COUNTBLANK($B$33:B588))</f>
        <v/>
      </c>
      <c r="B588" s="1"/>
      <c r="C588" s="10" t="str">
        <f>IF(B588="","",AVERAGE($B$33:B588))</f>
        <v/>
      </c>
      <c r="D588" s="10" t="str">
        <f>IF(B588="","",_xlfn.STDEV.S($B$33:B588))</f>
        <v/>
      </c>
      <c r="E588" s="82" t="str">
        <f t="shared" si="59"/>
        <v/>
      </c>
      <c r="F588" s="80" t="str">
        <f t="shared" si="56"/>
        <v/>
      </c>
      <c r="G588" s="80" t="str">
        <f t="shared" si="57"/>
        <v/>
      </c>
      <c r="H588" s="81" t="str">
        <f t="shared" si="60"/>
        <v/>
      </c>
      <c r="I588" s="83" t="str">
        <f t="shared" si="55"/>
        <v/>
      </c>
      <c r="J588" s="10" t="str">
        <f t="shared" si="58"/>
        <v/>
      </c>
    </row>
    <row r="589" spans="1:10" x14ac:dyDescent="0.25">
      <c r="A589" s="10" t="str">
        <f>IF(B589="","",COUNTA($B$33:B589)-COUNTBLANK($B$33:B589))</f>
        <v/>
      </c>
      <c r="B589" s="1"/>
      <c r="C589" s="10" t="str">
        <f>IF(B589="","",AVERAGE($B$33:B589))</f>
        <v/>
      </c>
      <c r="D589" s="10" t="str">
        <f>IF(B589="","",_xlfn.STDEV.S($B$33:B589))</f>
        <v/>
      </c>
      <c r="E589" s="82" t="str">
        <f t="shared" si="59"/>
        <v/>
      </c>
      <c r="F589" s="80" t="str">
        <f t="shared" si="56"/>
        <v/>
      </c>
      <c r="G589" s="80" t="str">
        <f t="shared" si="57"/>
        <v/>
      </c>
      <c r="H589" s="81" t="str">
        <f t="shared" si="60"/>
        <v/>
      </c>
      <c r="I589" s="83" t="str">
        <f t="shared" si="55"/>
        <v/>
      </c>
      <c r="J589" s="10" t="str">
        <f t="shared" si="58"/>
        <v/>
      </c>
    </row>
    <row r="590" spans="1:10" x14ac:dyDescent="0.25">
      <c r="A590" s="10" t="str">
        <f>IF(B590="","",COUNTA($B$33:B590)-COUNTBLANK($B$33:B590))</f>
        <v/>
      </c>
      <c r="B590" s="1"/>
      <c r="C590" s="10" t="str">
        <f>IF(B590="","",AVERAGE($B$33:B590))</f>
        <v/>
      </c>
      <c r="D590" s="10" t="str">
        <f>IF(B590="","",_xlfn.STDEV.S($B$33:B590))</f>
        <v/>
      </c>
      <c r="E590" s="82" t="str">
        <f t="shared" si="59"/>
        <v/>
      </c>
      <c r="F590" s="80" t="str">
        <f t="shared" si="56"/>
        <v/>
      </c>
      <c r="G590" s="80" t="str">
        <f t="shared" si="57"/>
        <v/>
      </c>
      <c r="H590" s="81" t="str">
        <f t="shared" si="60"/>
        <v/>
      </c>
      <c r="I590" s="83" t="str">
        <f t="shared" si="55"/>
        <v/>
      </c>
      <c r="J590" s="10" t="str">
        <f t="shared" si="58"/>
        <v/>
      </c>
    </row>
    <row r="591" spans="1:10" x14ac:dyDescent="0.25">
      <c r="A591" s="10" t="str">
        <f>IF(B591="","",COUNTA($B$33:B591)-COUNTBLANK($B$33:B591))</f>
        <v/>
      </c>
      <c r="B591" s="1"/>
      <c r="C591" s="10" t="str">
        <f>IF(B591="","",AVERAGE($B$33:B591))</f>
        <v/>
      </c>
      <c r="D591" s="10" t="str">
        <f>IF(B591="","",_xlfn.STDEV.S($B$33:B591))</f>
        <v/>
      </c>
      <c r="E591" s="82" t="str">
        <f t="shared" si="59"/>
        <v/>
      </c>
      <c r="F591" s="80" t="str">
        <f t="shared" si="56"/>
        <v/>
      </c>
      <c r="G591" s="80" t="str">
        <f t="shared" si="57"/>
        <v/>
      </c>
      <c r="H591" s="81" t="str">
        <f t="shared" si="60"/>
        <v/>
      </c>
      <c r="I591" s="83" t="str">
        <f t="shared" si="55"/>
        <v/>
      </c>
      <c r="J591" s="10" t="str">
        <f t="shared" si="58"/>
        <v/>
      </c>
    </row>
    <row r="592" spans="1:10" x14ac:dyDescent="0.25">
      <c r="A592" s="10" t="str">
        <f>IF(B592="","",COUNTA($B$33:B592)-COUNTBLANK($B$33:B592))</f>
        <v/>
      </c>
      <c r="B592" s="1"/>
      <c r="C592" s="10" t="str">
        <f>IF(B592="","",AVERAGE($B$33:B592))</f>
        <v/>
      </c>
      <c r="D592" s="10" t="str">
        <f>IF(B592="","",_xlfn.STDEV.S($B$33:B592))</f>
        <v/>
      </c>
      <c r="E592" s="82" t="str">
        <f t="shared" si="59"/>
        <v/>
      </c>
      <c r="F592" s="80" t="str">
        <f t="shared" si="56"/>
        <v/>
      </c>
      <c r="G592" s="80" t="str">
        <f t="shared" si="57"/>
        <v/>
      </c>
      <c r="H592" s="81" t="str">
        <f t="shared" si="60"/>
        <v/>
      </c>
      <c r="I592" s="83" t="str">
        <f t="shared" ref="I592:I655" si="61">IF(D592="","",_xlfn.CONFIDENCE.NORM(1-$C$11,E592,A592))</f>
        <v/>
      </c>
      <c r="J592" s="10" t="str">
        <f t="shared" si="58"/>
        <v/>
      </c>
    </row>
    <row r="593" spans="1:10" x14ac:dyDescent="0.25">
      <c r="A593" s="10" t="str">
        <f>IF(B593="","",COUNTA($B$33:B593)-COUNTBLANK($B$33:B593))</f>
        <v/>
      </c>
      <c r="B593" s="1"/>
      <c r="C593" s="10" t="str">
        <f>IF(B593="","",AVERAGE($B$33:B593))</f>
        <v/>
      </c>
      <c r="D593" s="10" t="str">
        <f>IF(B593="","",_xlfn.STDEV.S($B$33:B593))</f>
        <v/>
      </c>
      <c r="E593" s="82" t="str">
        <f t="shared" si="59"/>
        <v/>
      </c>
      <c r="F593" s="80" t="str">
        <f t="shared" si="56"/>
        <v/>
      </c>
      <c r="G593" s="80" t="str">
        <f t="shared" si="57"/>
        <v/>
      </c>
      <c r="H593" s="81" t="str">
        <f t="shared" si="60"/>
        <v/>
      </c>
      <c r="I593" s="83" t="str">
        <f t="shared" si="61"/>
        <v/>
      </c>
      <c r="J593" s="10" t="str">
        <f t="shared" si="58"/>
        <v/>
      </c>
    </row>
    <row r="594" spans="1:10" x14ac:dyDescent="0.25">
      <c r="A594" s="10" t="str">
        <f>IF(B594="","",COUNTA($B$33:B594)-COUNTBLANK($B$33:B594))</f>
        <v/>
      </c>
      <c r="B594" s="1"/>
      <c r="C594" s="10" t="str">
        <f>IF(B594="","",AVERAGE($B$33:B594))</f>
        <v/>
      </c>
      <c r="D594" s="10" t="str">
        <f>IF(B594="","",_xlfn.STDEV.S($B$33:B594))</f>
        <v/>
      </c>
      <c r="E594" s="82" t="str">
        <f t="shared" si="59"/>
        <v/>
      </c>
      <c r="F594" s="80" t="str">
        <f t="shared" si="56"/>
        <v/>
      </c>
      <c r="G594" s="80" t="str">
        <f t="shared" si="57"/>
        <v/>
      </c>
      <c r="H594" s="81" t="str">
        <f t="shared" si="60"/>
        <v/>
      </c>
      <c r="I594" s="83" t="str">
        <f t="shared" si="61"/>
        <v/>
      </c>
      <c r="J594" s="10" t="str">
        <f t="shared" si="58"/>
        <v/>
      </c>
    </row>
    <row r="595" spans="1:10" x14ac:dyDescent="0.25">
      <c r="A595" s="10" t="str">
        <f>IF(B595="","",COUNTA($B$33:B595)-COUNTBLANK($B$33:B595))</f>
        <v/>
      </c>
      <c r="B595" s="1"/>
      <c r="C595" s="10" t="str">
        <f>IF(B595="","",AVERAGE($B$33:B595))</f>
        <v/>
      </c>
      <c r="D595" s="10" t="str">
        <f>IF(B595="","",_xlfn.STDEV.S($B$33:B595))</f>
        <v/>
      </c>
      <c r="E595" s="82" t="str">
        <f t="shared" si="59"/>
        <v/>
      </c>
      <c r="F595" s="80" t="str">
        <f t="shared" si="56"/>
        <v/>
      </c>
      <c r="G595" s="80" t="str">
        <f t="shared" si="57"/>
        <v/>
      </c>
      <c r="H595" s="81" t="str">
        <f t="shared" si="60"/>
        <v/>
      </c>
      <c r="I595" s="83" t="str">
        <f t="shared" si="61"/>
        <v/>
      </c>
      <c r="J595" s="10" t="str">
        <f t="shared" si="58"/>
        <v/>
      </c>
    </row>
    <row r="596" spans="1:10" x14ac:dyDescent="0.25">
      <c r="A596" s="10" t="str">
        <f>IF(B596="","",COUNTA($B$33:B596)-COUNTBLANK($B$33:B596))</f>
        <v/>
      </c>
      <c r="B596" s="1"/>
      <c r="C596" s="10" t="str">
        <f>IF(B596="","",AVERAGE($B$33:B596))</f>
        <v/>
      </c>
      <c r="D596" s="10" t="str">
        <f>IF(B596="","",_xlfn.STDEV.S($B$33:B596))</f>
        <v/>
      </c>
      <c r="E596" s="82" t="str">
        <f t="shared" si="59"/>
        <v/>
      </c>
      <c r="F596" s="80" t="str">
        <f t="shared" si="56"/>
        <v/>
      </c>
      <c r="G596" s="80" t="str">
        <f t="shared" si="57"/>
        <v/>
      </c>
      <c r="H596" s="81" t="str">
        <f t="shared" si="60"/>
        <v/>
      </c>
      <c r="I596" s="83" t="str">
        <f t="shared" si="61"/>
        <v/>
      </c>
      <c r="J596" s="10" t="str">
        <f t="shared" si="58"/>
        <v/>
      </c>
    </row>
    <row r="597" spans="1:10" x14ac:dyDescent="0.25">
      <c r="A597" s="10" t="str">
        <f>IF(B597="","",COUNTA($B$33:B597)-COUNTBLANK($B$33:B597))</f>
        <v/>
      </c>
      <c r="B597" s="1"/>
      <c r="C597" s="10" t="str">
        <f>IF(B597="","",AVERAGE($B$33:B597))</f>
        <v/>
      </c>
      <c r="D597" s="10" t="str">
        <f>IF(B597="","",_xlfn.STDEV.S($B$33:B597))</f>
        <v/>
      </c>
      <c r="E597" s="82" t="str">
        <f t="shared" si="59"/>
        <v/>
      </c>
      <c r="F597" s="80" t="str">
        <f t="shared" si="56"/>
        <v/>
      </c>
      <c r="G597" s="80" t="str">
        <f t="shared" si="57"/>
        <v/>
      </c>
      <c r="H597" s="81" t="str">
        <f t="shared" si="60"/>
        <v/>
      </c>
      <c r="I597" s="83" t="str">
        <f t="shared" si="61"/>
        <v/>
      </c>
      <c r="J597" s="10" t="str">
        <f t="shared" si="58"/>
        <v/>
      </c>
    </row>
    <row r="598" spans="1:10" x14ac:dyDescent="0.25">
      <c r="A598" s="10" t="str">
        <f>IF(B598="","",COUNTA($B$33:B598)-COUNTBLANK($B$33:B598))</f>
        <v/>
      </c>
      <c r="B598" s="1"/>
      <c r="C598" s="10" t="str">
        <f>IF(B598="","",AVERAGE($B$33:B598))</f>
        <v/>
      </c>
      <c r="D598" s="10" t="str">
        <f>IF(B598="","",_xlfn.STDEV.S($B$33:B598))</f>
        <v/>
      </c>
      <c r="E598" s="82" t="str">
        <f t="shared" si="59"/>
        <v/>
      </c>
      <c r="F598" s="80" t="str">
        <f t="shared" si="56"/>
        <v/>
      </c>
      <c r="G598" s="80" t="str">
        <f t="shared" si="57"/>
        <v/>
      </c>
      <c r="H598" s="81" t="str">
        <f t="shared" si="60"/>
        <v/>
      </c>
      <c r="I598" s="83" t="str">
        <f t="shared" si="61"/>
        <v/>
      </c>
      <c r="J598" s="10" t="str">
        <f t="shared" si="58"/>
        <v/>
      </c>
    </row>
    <row r="599" spans="1:10" x14ac:dyDescent="0.25">
      <c r="A599" s="10" t="str">
        <f>IF(B599="","",COUNTA($B$33:B599)-COUNTBLANK($B$33:B599))</f>
        <v/>
      </c>
      <c r="B599" s="1"/>
      <c r="C599" s="10" t="str">
        <f>IF(B599="","",AVERAGE($B$33:B599))</f>
        <v/>
      </c>
      <c r="D599" s="10" t="str">
        <f>IF(B599="","",_xlfn.STDEV.S($B$33:B599))</f>
        <v/>
      </c>
      <c r="E599" s="82" t="str">
        <f t="shared" si="59"/>
        <v/>
      </c>
      <c r="F599" s="80" t="str">
        <f t="shared" si="56"/>
        <v/>
      </c>
      <c r="G599" s="80" t="str">
        <f t="shared" si="57"/>
        <v/>
      </c>
      <c r="H599" s="81" t="str">
        <f t="shared" si="60"/>
        <v/>
      </c>
      <c r="I599" s="83" t="str">
        <f t="shared" si="61"/>
        <v/>
      </c>
      <c r="J599" s="10" t="str">
        <f t="shared" si="58"/>
        <v/>
      </c>
    </row>
    <row r="600" spans="1:10" x14ac:dyDescent="0.25">
      <c r="A600" s="10" t="str">
        <f>IF(B600="","",COUNTA($B$33:B600)-COUNTBLANK($B$33:B600))</f>
        <v/>
      </c>
      <c r="B600" s="1"/>
      <c r="C600" s="10" t="str">
        <f>IF(B600="","",AVERAGE($B$33:B600))</f>
        <v/>
      </c>
      <c r="D600" s="10" t="str">
        <f>IF(B600="","",_xlfn.STDEV.S($B$33:B600))</f>
        <v/>
      </c>
      <c r="E600" s="82" t="str">
        <f t="shared" si="59"/>
        <v/>
      </c>
      <c r="F600" s="80" t="str">
        <f t="shared" si="56"/>
        <v/>
      </c>
      <c r="G600" s="80" t="str">
        <f t="shared" si="57"/>
        <v/>
      </c>
      <c r="H600" s="81" t="str">
        <f t="shared" si="60"/>
        <v/>
      </c>
      <c r="I600" s="83" t="str">
        <f t="shared" si="61"/>
        <v/>
      </c>
      <c r="J600" s="10" t="str">
        <f t="shared" si="58"/>
        <v/>
      </c>
    </row>
    <row r="601" spans="1:10" x14ac:dyDescent="0.25">
      <c r="A601" s="10" t="str">
        <f>IF(B601="","",COUNTA($B$33:B601)-COUNTBLANK($B$33:B601))</f>
        <v/>
      </c>
      <c r="B601" s="1"/>
      <c r="C601" s="10" t="str">
        <f>IF(B601="","",AVERAGE($B$33:B601))</f>
        <v/>
      </c>
      <c r="D601" s="10" t="str">
        <f>IF(B601="","",_xlfn.STDEV.S($B$33:B601))</f>
        <v/>
      </c>
      <c r="E601" s="82" t="str">
        <f t="shared" si="59"/>
        <v/>
      </c>
      <c r="F601" s="80" t="str">
        <f t="shared" si="56"/>
        <v/>
      </c>
      <c r="G601" s="80" t="str">
        <f t="shared" si="57"/>
        <v/>
      </c>
      <c r="H601" s="81" t="str">
        <f t="shared" si="60"/>
        <v/>
      </c>
      <c r="I601" s="83" t="str">
        <f t="shared" si="61"/>
        <v/>
      </c>
      <c r="J601" s="10" t="str">
        <f t="shared" si="58"/>
        <v/>
      </c>
    </row>
    <row r="602" spans="1:10" x14ac:dyDescent="0.25">
      <c r="A602" s="10" t="str">
        <f>IF(B602="","",COUNTA($B$33:B602)-COUNTBLANK($B$33:B602))</f>
        <v/>
      </c>
      <c r="B602" s="1"/>
      <c r="C602" s="10" t="str">
        <f>IF(B602="","",AVERAGE($B$33:B602))</f>
        <v/>
      </c>
      <c r="D602" s="10" t="str">
        <f>IF(B602="","",_xlfn.STDEV.S($B$33:B602))</f>
        <v/>
      </c>
      <c r="E602" s="82" t="str">
        <f t="shared" si="59"/>
        <v/>
      </c>
      <c r="F602" s="80" t="str">
        <f t="shared" si="56"/>
        <v/>
      </c>
      <c r="G602" s="80" t="str">
        <f t="shared" si="57"/>
        <v/>
      </c>
      <c r="H602" s="81" t="str">
        <f t="shared" si="60"/>
        <v/>
      </c>
      <c r="I602" s="83" t="str">
        <f t="shared" si="61"/>
        <v/>
      </c>
      <c r="J602" s="10" t="str">
        <f t="shared" si="58"/>
        <v/>
      </c>
    </row>
    <row r="603" spans="1:10" x14ac:dyDescent="0.25">
      <c r="A603" s="10" t="str">
        <f>IF(B603="","",COUNTA($B$33:B603)-COUNTBLANK($B$33:B603))</f>
        <v/>
      </c>
      <c r="B603" s="1"/>
      <c r="C603" s="10" t="str">
        <f>IF(B603="","",AVERAGE($B$33:B603))</f>
        <v/>
      </c>
      <c r="D603" s="10" t="str">
        <f>IF(B603="","",_xlfn.STDEV.S($B$33:B603))</f>
        <v/>
      </c>
      <c r="E603" s="82" t="str">
        <f t="shared" si="59"/>
        <v/>
      </c>
      <c r="F603" s="80" t="str">
        <f t="shared" si="56"/>
        <v/>
      </c>
      <c r="G603" s="80" t="str">
        <f t="shared" si="57"/>
        <v/>
      </c>
      <c r="H603" s="81" t="str">
        <f t="shared" si="60"/>
        <v/>
      </c>
      <c r="I603" s="83" t="str">
        <f t="shared" si="61"/>
        <v/>
      </c>
      <c r="J603" s="10" t="str">
        <f t="shared" si="58"/>
        <v/>
      </c>
    </row>
    <row r="604" spans="1:10" x14ac:dyDescent="0.25">
      <c r="A604" s="10" t="str">
        <f>IF(B604="","",COUNTA($B$33:B604)-COUNTBLANK($B$33:B604))</f>
        <v/>
      </c>
      <c r="B604" s="1"/>
      <c r="C604" s="10" t="str">
        <f>IF(B604="","",AVERAGE($B$33:B604))</f>
        <v/>
      </c>
      <c r="D604" s="10" t="str">
        <f>IF(B604="","",_xlfn.STDEV.S($B$33:B604))</f>
        <v/>
      </c>
      <c r="E604" s="82" t="str">
        <f t="shared" si="59"/>
        <v/>
      </c>
      <c r="F604" s="80" t="str">
        <f t="shared" si="56"/>
        <v/>
      </c>
      <c r="G604" s="80" t="str">
        <f t="shared" si="57"/>
        <v/>
      </c>
      <c r="H604" s="81" t="str">
        <f t="shared" si="60"/>
        <v/>
      </c>
      <c r="I604" s="83" t="str">
        <f t="shared" si="61"/>
        <v/>
      </c>
      <c r="J604" s="10" t="str">
        <f t="shared" si="58"/>
        <v/>
      </c>
    </row>
    <row r="605" spans="1:10" x14ac:dyDescent="0.25">
      <c r="A605" s="10" t="str">
        <f>IF(B605="","",COUNTA($B$33:B605)-COUNTBLANK($B$33:B605))</f>
        <v/>
      </c>
      <c r="B605" s="1"/>
      <c r="C605" s="10" t="str">
        <f>IF(B605="","",AVERAGE($B$33:B605))</f>
        <v/>
      </c>
      <c r="D605" s="10" t="str">
        <f>IF(B605="","",_xlfn.STDEV.S($B$33:B605))</f>
        <v/>
      </c>
      <c r="E605" s="82" t="str">
        <f t="shared" si="59"/>
        <v/>
      </c>
      <c r="F605" s="80" t="str">
        <f t="shared" si="56"/>
        <v/>
      </c>
      <c r="G605" s="80" t="str">
        <f t="shared" si="57"/>
        <v/>
      </c>
      <c r="H605" s="81" t="str">
        <f t="shared" si="60"/>
        <v/>
      </c>
      <c r="I605" s="83" t="str">
        <f t="shared" si="61"/>
        <v/>
      </c>
      <c r="J605" s="10" t="str">
        <f t="shared" si="58"/>
        <v/>
      </c>
    </row>
    <row r="606" spans="1:10" x14ac:dyDescent="0.25">
      <c r="A606" s="10" t="str">
        <f>IF(B606="","",COUNTA($B$33:B606)-COUNTBLANK($B$33:B606))</f>
        <v/>
      </c>
      <c r="B606" s="1"/>
      <c r="C606" s="10" t="str">
        <f>IF(B606="","",AVERAGE($B$33:B606))</f>
        <v/>
      </c>
      <c r="D606" s="10" t="str">
        <f>IF(B606="","",_xlfn.STDEV.S($B$33:B606))</f>
        <v/>
      </c>
      <c r="E606" s="82" t="str">
        <f t="shared" si="59"/>
        <v/>
      </c>
      <c r="F606" s="80" t="str">
        <f t="shared" si="56"/>
        <v/>
      </c>
      <c r="G606" s="80" t="str">
        <f t="shared" si="57"/>
        <v/>
      </c>
      <c r="H606" s="81" t="str">
        <f t="shared" si="60"/>
        <v/>
      </c>
      <c r="I606" s="83" t="str">
        <f t="shared" si="61"/>
        <v/>
      </c>
      <c r="J606" s="10" t="str">
        <f t="shared" si="58"/>
        <v/>
      </c>
    </row>
    <row r="607" spans="1:10" x14ac:dyDescent="0.25">
      <c r="A607" s="10" t="str">
        <f>IF(B607="","",COUNTA($B$33:B607)-COUNTBLANK($B$33:B607))</f>
        <v/>
      </c>
      <c r="B607" s="1"/>
      <c r="C607" s="10" t="str">
        <f>IF(B607="","",AVERAGE($B$33:B607))</f>
        <v/>
      </c>
      <c r="D607" s="10" t="str">
        <f>IF(B607="","",_xlfn.STDEV.S($B$33:B607))</f>
        <v/>
      </c>
      <c r="E607" s="82" t="str">
        <f t="shared" si="59"/>
        <v/>
      </c>
      <c r="F607" s="80" t="str">
        <f t="shared" si="56"/>
        <v/>
      </c>
      <c r="G607" s="80" t="str">
        <f t="shared" si="57"/>
        <v/>
      </c>
      <c r="H607" s="81" t="str">
        <f t="shared" si="60"/>
        <v/>
      </c>
      <c r="I607" s="83" t="str">
        <f t="shared" si="61"/>
        <v/>
      </c>
      <c r="J607" s="10" t="str">
        <f t="shared" si="58"/>
        <v/>
      </c>
    </row>
    <row r="608" spans="1:10" x14ac:dyDescent="0.25">
      <c r="A608" s="10" t="str">
        <f>IF(B608="","",COUNTA($B$33:B608)-COUNTBLANK($B$33:B608))</f>
        <v/>
      </c>
      <c r="B608" s="1"/>
      <c r="C608" s="10" t="str">
        <f>IF(B608="","",AVERAGE($B$33:B608))</f>
        <v/>
      </c>
      <c r="D608" s="10" t="str">
        <f>IF(B608="","",_xlfn.STDEV.S($B$33:B608))</f>
        <v/>
      </c>
      <c r="E608" s="82" t="str">
        <f t="shared" si="59"/>
        <v/>
      </c>
      <c r="F608" s="80" t="str">
        <f t="shared" si="56"/>
        <v/>
      </c>
      <c r="G608" s="80" t="str">
        <f t="shared" si="57"/>
        <v/>
      </c>
      <c r="H608" s="81" t="str">
        <f t="shared" si="60"/>
        <v/>
      </c>
      <c r="I608" s="83" t="str">
        <f t="shared" si="61"/>
        <v/>
      </c>
      <c r="J608" s="10" t="str">
        <f t="shared" si="58"/>
        <v/>
      </c>
    </row>
    <row r="609" spans="1:10" x14ac:dyDescent="0.25">
      <c r="A609" s="10" t="str">
        <f>IF(B609="","",COUNTA($B$33:B609)-COUNTBLANK($B$33:B609))</f>
        <v/>
      </c>
      <c r="B609" s="1"/>
      <c r="C609" s="10" t="str">
        <f>IF(B609="","",AVERAGE($B$33:B609))</f>
        <v/>
      </c>
      <c r="D609" s="10" t="str">
        <f>IF(B609="","",_xlfn.STDEV.S($B$33:B609))</f>
        <v/>
      </c>
      <c r="E609" s="82" t="str">
        <f t="shared" si="59"/>
        <v/>
      </c>
      <c r="F609" s="80" t="str">
        <f t="shared" si="56"/>
        <v/>
      </c>
      <c r="G609" s="80" t="str">
        <f t="shared" si="57"/>
        <v/>
      </c>
      <c r="H609" s="81" t="str">
        <f t="shared" si="60"/>
        <v/>
      </c>
      <c r="I609" s="83" t="str">
        <f t="shared" si="61"/>
        <v/>
      </c>
      <c r="J609" s="10" t="str">
        <f t="shared" si="58"/>
        <v/>
      </c>
    </row>
    <row r="610" spans="1:10" x14ac:dyDescent="0.25">
      <c r="A610" s="10" t="str">
        <f>IF(B610="","",COUNTA($B$33:B610)-COUNTBLANK($B$33:B610))</f>
        <v/>
      </c>
      <c r="B610" s="1"/>
      <c r="C610" s="10" t="str">
        <f>IF(B610="","",AVERAGE($B$33:B610))</f>
        <v/>
      </c>
      <c r="D610" s="10" t="str">
        <f>IF(B610="","",_xlfn.STDEV.S($B$33:B610))</f>
        <v/>
      </c>
      <c r="E610" s="82" t="str">
        <f t="shared" si="59"/>
        <v/>
      </c>
      <c r="F610" s="80" t="str">
        <f t="shared" ref="F610:F673" si="62">IF(D610="","",($C$5-$C$4)/(6*D610))</f>
        <v/>
      </c>
      <c r="G610" s="80" t="str">
        <f t="shared" ref="G610:G673" si="63">IF(D610="","",MIN(($C$5-C610)/(3*D610),(C610-$C$4)/(3*D610)))</f>
        <v/>
      </c>
      <c r="H610" s="81" t="str">
        <f t="shared" si="60"/>
        <v/>
      </c>
      <c r="I610" s="83" t="str">
        <f t="shared" si="61"/>
        <v/>
      </c>
      <c r="J610" s="10" t="str">
        <f t="shared" ref="J610:J673" si="64">IF(B610="","",B610)</f>
        <v/>
      </c>
    </row>
    <row r="611" spans="1:10" x14ac:dyDescent="0.25">
      <c r="A611" s="10" t="str">
        <f>IF(B611="","",COUNTA($B$33:B611)-COUNTBLANK($B$33:B611))</f>
        <v/>
      </c>
      <c r="B611" s="1"/>
      <c r="C611" s="10" t="str">
        <f>IF(B611="","",AVERAGE($B$33:B611))</f>
        <v/>
      </c>
      <c r="D611" s="10" t="str">
        <f>IF(B611="","",_xlfn.STDEV.S($B$33:B611))</f>
        <v/>
      </c>
      <c r="E611" s="82" t="str">
        <f t="shared" si="59"/>
        <v/>
      </c>
      <c r="F611" s="80" t="str">
        <f t="shared" si="62"/>
        <v/>
      </c>
      <c r="G611" s="80" t="str">
        <f t="shared" si="63"/>
        <v/>
      </c>
      <c r="H611" s="81" t="str">
        <f t="shared" si="60"/>
        <v/>
      </c>
      <c r="I611" s="83" t="str">
        <f t="shared" si="61"/>
        <v/>
      </c>
      <c r="J611" s="10" t="str">
        <f t="shared" si="64"/>
        <v/>
      </c>
    </row>
    <row r="612" spans="1:10" x14ac:dyDescent="0.25">
      <c r="A612" s="10" t="str">
        <f>IF(B612="","",COUNTA($B$33:B612)-COUNTBLANK($B$33:B612))</f>
        <v/>
      </c>
      <c r="B612" s="1"/>
      <c r="C612" s="10" t="str">
        <f>IF(B612="","",AVERAGE($B$33:B612))</f>
        <v/>
      </c>
      <c r="D612" s="10" t="str">
        <f>IF(B612="","",_xlfn.STDEV.S($B$33:B612))</f>
        <v/>
      </c>
      <c r="E612" s="82" t="str">
        <f t="shared" si="59"/>
        <v/>
      </c>
      <c r="F612" s="80" t="str">
        <f t="shared" si="62"/>
        <v/>
      </c>
      <c r="G612" s="80" t="str">
        <f t="shared" si="63"/>
        <v/>
      </c>
      <c r="H612" s="81" t="str">
        <f t="shared" si="60"/>
        <v/>
      </c>
      <c r="I612" s="83" t="str">
        <f t="shared" si="61"/>
        <v/>
      </c>
      <c r="J612" s="10" t="str">
        <f t="shared" si="64"/>
        <v/>
      </c>
    </row>
    <row r="613" spans="1:10" x14ac:dyDescent="0.25">
      <c r="A613" s="10" t="str">
        <f>IF(B613="","",COUNTA($B$33:B613)-COUNTBLANK($B$33:B613))</f>
        <v/>
      </c>
      <c r="B613" s="1"/>
      <c r="C613" s="10" t="str">
        <f>IF(B613="","",AVERAGE($B$33:B613))</f>
        <v/>
      </c>
      <c r="D613" s="10" t="str">
        <f>IF(B613="","",_xlfn.STDEV.S($B$33:B613))</f>
        <v/>
      </c>
      <c r="E613" s="82" t="str">
        <f t="shared" si="59"/>
        <v/>
      </c>
      <c r="F613" s="80" t="str">
        <f t="shared" si="62"/>
        <v/>
      </c>
      <c r="G613" s="80" t="str">
        <f t="shared" si="63"/>
        <v/>
      </c>
      <c r="H613" s="81" t="str">
        <f t="shared" si="60"/>
        <v/>
      </c>
      <c r="I613" s="83" t="str">
        <f t="shared" si="61"/>
        <v/>
      </c>
      <c r="J613" s="10" t="str">
        <f t="shared" si="64"/>
        <v/>
      </c>
    </row>
    <row r="614" spans="1:10" x14ac:dyDescent="0.25">
      <c r="A614" s="10" t="str">
        <f>IF(B614="","",COUNTA($B$33:B614)-COUNTBLANK($B$33:B614))</f>
        <v/>
      </c>
      <c r="B614" s="1"/>
      <c r="C614" s="10" t="str">
        <f>IF(B614="","",AVERAGE($B$33:B614))</f>
        <v/>
      </c>
      <c r="D614" s="10" t="str">
        <f>IF(B614="","",_xlfn.STDEV.S($B$33:B614))</f>
        <v/>
      </c>
      <c r="E614" s="82" t="str">
        <f t="shared" ref="E614:E677" si="65">IF(D614="","",D614/C614)</f>
        <v/>
      </c>
      <c r="F614" s="80" t="str">
        <f t="shared" si="62"/>
        <v/>
      </c>
      <c r="G614" s="80" t="str">
        <f t="shared" si="63"/>
        <v/>
      </c>
      <c r="H614" s="81" t="str">
        <f t="shared" ref="H614:H677" si="66">IF(D614="","",F614/(1+9*(F614-G614)^2))</f>
        <v/>
      </c>
      <c r="I614" s="83" t="str">
        <f t="shared" si="61"/>
        <v/>
      </c>
      <c r="J614" s="10" t="str">
        <f t="shared" si="64"/>
        <v/>
      </c>
    </row>
    <row r="615" spans="1:10" x14ac:dyDescent="0.25">
      <c r="A615" s="10" t="str">
        <f>IF(B615="","",COUNTA($B$33:B615)-COUNTBLANK($B$33:B615))</f>
        <v/>
      </c>
      <c r="B615" s="1"/>
      <c r="C615" s="10" t="str">
        <f>IF(B615="","",AVERAGE($B$33:B615))</f>
        <v/>
      </c>
      <c r="D615" s="10" t="str">
        <f>IF(B615="","",_xlfn.STDEV.S($B$33:B615))</f>
        <v/>
      </c>
      <c r="E615" s="82" t="str">
        <f t="shared" si="65"/>
        <v/>
      </c>
      <c r="F615" s="80" t="str">
        <f t="shared" si="62"/>
        <v/>
      </c>
      <c r="G615" s="80" t="str">
        <f t="shared" si="63"/>
        <v/>
      </c>
      <c r="H615" s="81" t="str">
        <f t="shared" si="66"/>
        <v/>
      </c>
      <c r="I615" s="83" t="str">
        <f t="shared" si="61"/>
        <v/>
      </c>
      <c r="J615" s="10" t="str">
        <f t="shared" si="64"/>
        <v/>
      </c>
    </row>
    <row r="616" spans="1:10" x14ac:dyDescent="0.25">
      <c r="A616" s="10" t="str">
        <f>IF(B616="","",COUNTA($B$33:B616)-COUNTBLANK($B$33:B616))</f>
        <v/>
      </c>
      <c r="B616" s="1"/>
      <c r="C616" s="10" t="str">
        <f>IF(B616="","",AVERAGE($B$33:B616))</f>
        <v/>
      </c>
      <c r="D616" s="10" t="str">
        <f>IF(B616="","",_xlfn.STDEV.S($B$33:B616))</f>
        <v/>
      </c>
      <c r="E616" s="82" t="str">
        <f t="shared" si="65"/>
        <v/>
      </c>
      <c r="F616" s="80" t="str">
        <f t="shared" si="62"/>
        <v/>
      </c>
      <c r="G616" s="80" t="str">
        <f t="shared" si="63"/>
        <v/>
      </c>
      <c r="H616" s="81" t="str">
        <f t="shared" si="66"/>
        <v/>
      </c>
      <c r="I616" s="83" t="str">
        <f t="shared" si="61"/>
        <v/>
      </c>
      <c r="J616" s="10" t="str">
        <f t="shared" si="64"/>
        <v/>
      </c>
    </row>
    <row r="617" spans="1:10" x14ac:dyDescent="0.25">
      <c r="A617" s="10" t="str">
        <f>IF(B617="","",COUNTA($B$33:B617)-COUNTBLANK($B$33:B617))</f>
        <v/>
      </c>
      <c r="B617" s="1"/>
      <c r="C617" s="10" t="str">
        <f>IF(B617="","",AVERAGE($B$33:B617))</f>
        <v/>
      </c>
      <c r="D617" s="10" t="str">
        <f>IF(B617="","",_xlfn.STDEV.S($B$33:B617))</f>
        <v/>
      </c>
      <c r="E617" s="82" t="str">
        <f t="shared" si="65"/>
        <v/>
      </c>
      <c r="F617" s="80" t="str">
        <f t="shared" si="62"/>
        <v/>
      </c>
      <c r="G617" s="80" t="str">
        <f t="shared" si="63"/>
        <v/>
      </c>
      <c r="H617" s="81" t="str">
        <f t="shared" si="66"/>
        <v/>
      </c>
      <c r="I617" s="83" t="str">
        <f t="shared" si="61"/>
        <v/>
      </c>
      <c r="J617" s="10" t="str">
        <f t="shared" si="64"/>
        <v/>
      </c>
    </row>
    <row r="618" spans="1:10" x14ac:dyDescent="0.25">
      <c r="A618" s="10" t="str">
        <f>IF(B618="","",COUNTA($B$33:B618)-COUNTBLANK($B$33:B618))</f>
        <v/>
      </c>
      <c r="B618" s="1"/>
      <c r="C618" s="10" t="str">
        <f>IF(B618="","",AVERAGE($B$33:B618))</f>
        <v/>
      </c>
      <c r="D618" s="10" t="str">
        <f>IF(B618="","",_xlfn.STDEV.S($B$33:B618))</f>
        <v/>
      </c>
      <c r="E618" s="82" t="str">
        <f t="shared" si="65"/>
        <v/>
      </c>
      <c r="F618" s="80" t="str">
        <f t="shared" si="62"/>
        <v/>
      </c>
      <c r="G618" s="80" t="str">
        <f t="shared" si="63"/>
        <v/>
      </c>
      <c r="H618" s="81" t="str">
        <f t="shared" si="66"/>
        <v/>
      </c>
      <c r="I618" s="83" t="str">
        <f t="shared" si="61"/>
        <v/>
      </c>
      <c r="J618" s="10" t="str">
        <f t="shared" si="64"/>
        <v/>
      </c>
    </row>
    <row r="619" spans="1:10" x14ac:dyDescent="0.25">
      <c r="A619" s="10" t="str">
        <f>IF(B619="","",COUNTA($B$33:B619)-COUNTBLANK($B$33:B619))</f>
        <v/>
      </c>
      <c r="B619" s="1"/>
      <c r="C619" s="10" t="str">
        <f>IF(B619="","",AVERAGE($B$33:B619))</f>
        <v/>
      </c>
      <c r="D619" s="10" t="str">
        <f>IF(B619="","",_xlfn.STDEV.S($B$33:B619))</f>
        <v/>
      </c>
      <c r="E619" s="82" t="str">
        <f t="shared" si="65"/>
        <v/>
      </c>
      <c r="F619" s="80" t="str">
        <f t="shared" si="62"/>
        <v/>
      </c>
      <c r="G619" s="80" t="str">
        <f t="shared" si="63"/>
        <v/>
      </c>
      <c r="H619" s="81" t="str">
        <f t="shared" si="66"/>
        <v/>
      </c>
      <c r="I619" s="83" t="str">
        <f t="shared" si="61"/>
        <v/>
      </c>
      <c r="J619" s="10" t="str">
        <f t="shared" si="64"/>
        <v/>
      </c>
    </row>
    <row r="620" spans="1:10" x14ac:dyDescent="0.25">
      <c r="A620" s="10" t="str">
        <f>IF(B620="","",COUNTA($B$33:B620)-COUNTBLANK($B$33:B620))</f>
        <v/>
      </c>
      <c r="B620" s="1"/>
      <c r="C620" s="10" t="str">
        <f>IF(B620="","",AVERAGE($B$33:B620))</f>
        <v/>
      </c>
      <c r="D620" s="10" t="str">
        <f>IF(B620="","",_xlfn.STDEV.S($B$33:B620))</f>
        <v/>
      </c>
      <c r="E620" s="82" t="str">
        <f t="shared" si="65"/>
        <v/>
      </c>
      <c r="F620" s="80" t="str">
        <f t="shared" si="62"/>
        <v/>
      </c>
      <c r="G620" s="80" t="str">
        <f t="shared" si="63"/>
        <v/>
      </c>
      <c r="H620" s="81" t="str">
        <f t="shared" si="66"/>
        <v/>
      </c>
      <c r="I620" s="83" t="str">
        <f t="shared" si="61"/>
        <v/>
      </c>
      <c r="J620" s="10" t="str">
        <f t="shared" si="64"/>
        <v/>
      </c>
    </row>
    <row r="621" spans="1:10" x14ac:dyDescent="0.25">
      <c r="A621" s="10" t="str">
        <f>IF(B621="","",COUNTA($B$33:B621)-COUNTBLANK($B$33:B621))</f>
        <v/>
      </c>
      <c r="B621" s="1"/>
      <c r="C621" s="10" t="str">
        <f>IF(B621="","",AVERAGE($B$33:B621))</f>
        <v/>
      </c>
      <c r="D621" s="10" t="str">
        <f>IF(B621="","",_xlfn.STDEV.S($B$33:B621))</f>
        <v/>
      </c>
      <c r="E621" s="82" t="str">
        <f t="shared" si="65"/>
        <v/>
      </c>
      <c r="F621" s="80" t="str">
        <f t="shared" si="62"/>
        <v/>
      </c>
      <c r="G621" s="80" t="str">
        <f t="shared" si="63"/>
        <v/>
      </c>
      <c r="H621" s="81" t="str">
        <f t="shared" si="66"/>
        <v/>
      </c>
      <c r="I621" s="83" t="str">
        <f t="shared" si="61"/>
        <v/>
      </c>
      <c r="J621" s="10" t="str">
        <f t="shared" si="64"/>
        <v/>
      </c>
    </row>
    <row r="622" spans="1:10" x14ac:dyDescent="0.25">
      <c r="A622" s="10" t="str">
        <f>IF(B622="","",COUNTA($B$33:B622)-COUNTBLANK($B$33:B622))</f>
        <v/>
      </c>
      <c r="B622" s="1"/>
      <c r="C622" s="10" t="str">
        <f>IF(B622="","",AVERAGE($B$33:B622))</f>
        <v/>
      </c>
      <c r="D622" s="10" t="str">
        <f>IF(B622="","",_xlfn.STDEV.S($B$33:B622))</f>
        <v/>
      </c>
      <c r="E622" s="82" t="str">
        <f t="shared" si="65"/>
        <v/>
      </c>
      <c r="F622" s="80" t="str">
        <f t="shared" si="62"/>
        <v/>
      </c>
      <c r="G622" s="80" t="str">
        <f t="shared" si="63"/>
        <v/>
      </c>
      <c r="H622" s="81" t="str">
        <f t="shared" si="66"/>
        <v/>
      </c>
      <c r="I622" s="83" t="str">
        <f t="shared" si="61"/>
        <v/>
      </c>
      <c r="J622" s="10" t="str">
        <f t="shared" si="64"/>
        <v/>
      </c>
    </row>
    <row r="623" spans="1:10" x14ac:dyDescent="0.25">
      <c r="A623" s="10" t="str">
        <f>IF(B623="","",COUNTA($B$33:B623)-COUNTBLANK($B$33:B623))</f>
        <v/>
      </c>
      <c r="B623" s="1"/>
      <c r="C623" s="10" t="str">
        <f>IF(B623="","",AVERAGE($B$33:B623))</f>
        <v/>
      </c>
      <c r="D623" s="10" t="str">
        <f>IF(B623="","",_xlfn.STDEV.S($B$33:B623))</f>
        <v/>
      </c>
      <c r="E623" s="82" t="str">
        <f t="shared" si="65"/>
        <v/>
      </c>
      <c r="F623" s="80" t="str">
        <f t="shared" si="62"/>
        <v/>
      </c>
      <c r="G623" s="80" t="str">
        <f t="shared" si="63"/>
        <v/>
      </c>
      <c r="H623" s="81" t="str">
        <f t="shared" si="66"/>
        <v/>
      </c>
      <c r="I623" s="83" t="str">
        <f t="shared" si="61"/>
        <v/>
      </c>
      <c r="J623" s="10" t="str">
        <f t="shared" si="64"/>
        <v/>
      </c>
    </row>
    <row r="624" spans="1:10" x14ac:dyDescent="0.25">
      <c r="A624" s="10" t="str">
        <f>IF(B624="","",COUNTA($B$33:B624)-COUNTBLANK($B$33:B624))</f>
        <v/>
      </c>
      <c r="B624" s="1"/>
      <c r="C624" s="10" t="str">
        <f>IF(B624="","",AVERAGE($B$33:B624))</f>
        <v/>
      </c>
      <c r="D624" s="10" t="str">
        <f>IF(B624="","",_xlfn.STDEV.S($B$33:B624))</f>
        <v/>
      </c>
      <c r="E624" s="82" t="str">
        <f t="shared" si="65"/>
        <v/>
      </c>
      <c r="F624" s="80" t="str">
        <f t="shared" si="62"/>
        <v/>
      </c>
      <c r="G624" s="80" t="str">
        <f t="shared" si="63"/>
        <v/>
      </c>
      <c r="H624" s="81" t="str">
        <f t="shared" si="66"/>
        <v/>
      </c>
      <c r="I624" s="83" t="str">
        <f t="shared" si="61"/>
        <v/>
      </c>
      <c r="J624" s="10" t="str">
        <f t="shared" si="64"/>
        <v/>
      </c>
    </row>
    <row r="625" spans="1:10" x14ac:dyDescent="0.25">
      <c r="A625" s="10" t="str">
        <f>IF(B625="","",COUNTA($B$33:B625)-COUNTBLANK($B$33:B625))</f>
        <v/>
      </c>
      <c r="B625" s="1"/>
      <c r="C625" s="10" t="str">
        <f>IF(B625="","",AVERAGE($B$33:B625))</f>
        <v/>
      </c>
      <c r="D625" s="10" t="str">
        <f>IF(B625="","",_xlfn.STDEV.S($B$33:B625))</f>
        <v/>
      </c>
      <c r="E625" s="82" t="str">
        <f t="shared" si="65"/>
        <v/>
      </c>
      <c r="F625" s="80" t="str">
        <f t="shared" si="62"/>
        <v/>
      </c>
      <c r="G625" s="80" t="str">
        <f t="shared" si="63"/>
        <v/>
      </c>
      <c r="H625" s="81" t="str">
        <f t="shared" si="66"/>
        <v/>
      </c>
      <c r="I625" s="83" t="str">
        <f t="shared" si="61"/>
        <v/>
      </c>
      <c r="J625" s="10" t="str">
        <f t="shared" si="64"/>
        <v/>
      </c>
    </row>
    <row r="626" spans="1:10" x14ac:dyDescent="0.25">
      <c r="A626" s="10" t="str">
        <f>IF(B626="","",COUNTA($B$33:B626)-COUNTBLANK($B$33:B626))</f>
        <v/>
      </c>
      <c r="B626" s="1"/>
      <c r="C626" s="10" t="str">
        <f>IF(B626="","",AVERAGE($B$33:B626))</f>
        <v/>
      </c>
      <c r="D626" s="10" t="str">
        <f>IF(B626="","",_xlfn.STDEV.S($B$33:B626))</f>
        <v/>
      </c>
      <c r="E626" s="82" t="str">
        <f t="shared" si="65"/>
        <v/>
      </c>
      <c r="F626" s="80" t="str">
        <f t="shared" si="62"/>
        <v/>
      </c>
      <c r="G626" s="80" t="str">
        <f t="shared" si="63"/>
        <v/>
      </c>
      <c r="H626" s="81" t="str">
        <f t="shared" si="66"/>
        <v/>
      </c>
      <c r="I626" s="83" t="str">
        <f t="shared" si="61"/>
        <v/>
      </c>
      <c r="J626" s="10" t="str">
        <f t="shared" si="64"/>
        <v/>
      </c>
    </row>
    <row r="627" spans="1:10" x14ac:dyDescent="0.25">
      <c r="A627" s="10" t="str">
        <f>IF(B627="","",COUNTA($B$33:B627)-COUNTBLANK($B$33:B627))</f>
        <v/>
      </c>
      <c r="B627" s="1"/>
      <c r="C627" s="10" t="str">
        <f>IF(B627="","",AVERAGE($B$33:B627))</f>
        <v/>
      </c>
      <c r="D627" s="10" t="str">
        <f>IF(B627="","",_xlfn.STDEV.S($B$33:B627))</f>
        <v/>
      </c>
      <c r="E627" s="82" t="str">
        <f t="shared" si="65"/>
        <v/>
      </c>
      <c r="F627" s="80" t="str">
        <f t="shared" si="62"/>
        <v/>
      </c>
      <c r="G627" s="80" t="str">
        <f t="shared" si="63"/>
        <v/>
      </c>
      <c r="H627" s="81" t="str">
        <f t="shared" si="66"/>
        <v/>
      </c>
      <c r="I627" s="83" t="str">
        <f t="shared" si="61"/>
        <v/>
      </c>
      <c r="J627" s="10" t="str">
        <f t="shared" si="64"/>
        <v/>
      </c>
    </row>
    <row r="628" spans="1:10" x14ac:dyDescent="0.25">
      <c r="A628" s="10" t="str">
        <f>IF(B628="","",COUNTA($B$33:B628)-COUNTBLANK($B$33:B628))</f>
        <v/>
      </c>
      <c r="B628" s="1"/>
      <c r="C628" s="10" t="str">
        <f>IF(B628="","",AVERAGE($B$33:B628))</f>
        <v/>
      </c>
      <c r="D628" s="10" t="str">
        <f>IF(B628="","",_xlfn.STDEV.S($B$33:B628))</f>
        <v/>
      </c>
      <c r="E628" s="82" t="str">
        <f t="shared" si="65"/>
        <v/>
      </c>
      <c r="F628" s="80" t="str">
        <f t="shared" si="62"/>
        <v/>
      </c>
      <c r="G628" s="80" t="str">
        <f t="shared" si="63"/>
        <v/>
      </c>
      <c r="H628" s="81" t="str">
        <f t="shared" si="66"/>
        <v/>
      </c>
      <c r="I628" s="83" t="str">
        <f t="shared" si="61"/>
        <v/>
      </c>
      <c r="J628" s="10" t="str">
        <f t="shared" si="64"/>
        <v/>
      </c>
    </row>
    <row r="629" spans="1:10" x14ac:dyDescent="0.25">
      <c r="A629" s="10" t="str">
        <f>IF(B629="","",COUNTA($B$33:B629)-COUNTBLANK($B$33:B629))</f>
        <v/>
      </c>
      <c r="B629" s="1"/>
      <c r="C629" s="10" t="str">
        <f>IF(B629="","",AVERAGE($B$33:B629))</f>
        <v/>
      </c>
      <c r="D629" s="10" t="str">
        <f>IF(B629="","",_xlfn.STDEV.S($B$33:B629))</f>
        <v/>
      </c>
      <c r="E629" s="82" t="str">
        <f t="shared" si="65"/>
        <v/>
      </c>
      <c r="F629" s="80" t="str">
        <f t="shared" si="62"/>
        <v/>
      </c>
      <c r="G629" s="80" t="str">
        <f t="shared" si="63"/>
        <v/>
      </c>
      <c r="H629" s="81" t="str">
        <f t="shared" si="66"/>
        <v/>
      </c>
      <c r="I629" s="83" t="str">
        <f t="shared" si="61"/>
        <v/>
      </c>
      <c r="J629" s="10" t="str">
        <f t="shared" si="64"/>
        <v/>
      </c>
    </row>
    <row r="630" spans="1:10" x14ac:dyDescent="0.25">
      <c r="A630" s="10" t="str">
        <f>IF(B630="","",COUNTA($B$33:B630)-COUNTBLANK($B$33:B630))</f>
        <v/>
      </c>
      <c r="B630" s="1"/>
      <c r="C630" s="10" t="str">
        <f>IF(B630="","",AVERAGE($B$33:B630))</f>
        <v/>
      </c>
      <c r="D630" s="10" t="str">
        <f>IF(B630="","",_xlfn.STDEV.S($B$33:B630))</f>
        <v/>
      </c>
      <c r="E630" s="82" t="str">
        <f t="shared" si="65"/>
        <v/>
      </c>
      <c r="F630" s="80" t="str">
        <f t="shared" si="62"/>
        <v/>
      </c>
      <c r="G630" s="80" t="str">
        <f t="shared" si="63"/>
        <v/>
      </c>
      <c r="H630" s="81" t="str">
        <f t="shared" si="66"/>
        <v/>
      </c>
      <c r="I630" s="83" t="str">
        <f t="shared" si="61"/>
        <v/>
      </c>
      <c r="J630" s="10" t="str">
        <f t="shared" si="64"/>
        <v/>
      </c>
    </row>
    <row r="631" spans="1:10" x14ac:dyDescent="0.25">
      <c r="A631" s="10" t="str">
        <f>IF(B631="","",COUNTA($B$33:B631)-COUNTBLANK($B$33:B631))</f>
        <v/>
      </c>
      <c r="B631" s="1"/>
      <c r="C631" s="10" t="str">
        <f>IF(B631="","",AVERAGE($B$33:B631))</f>
        <v/>
      </c>
      <c r="D631" s="10" t="str">
        <f>IF(B631="","",_xlfn.STDEV.S($B$33:B631))</f>
        <v/>
      </c>
      <c r="E631" s="82" t="str">
        <f t="shared" si="65"/>
        <v/>
      </c>
      <c r="F631" s="80" t="str">
        <f t="shared" si="62"/>
        <v/>
      </c>
      <c r="G631" s="80" t="str">
        <f t="shared" si="63"/>
        <v/>
      </c>
      <c r="H631" s="81" t="str">
        <f t="shared" si="66"/>
        <v/>
      </c>
      <c r="I631" s="83" t="str">
        <f t="shared" si="61"/>
        <v/>
      </c>
      <c r="J631" s="10" t="str">
        <f t="shared" si="64"/>
        <v/>
      </c>
    </row>
    <row r="632" spans="1:10" x14ac:dyDescent="0.25">
      <c r="A632" s="10" t="str">
        <f>IF(B632="","",COUNTA($B$33:B632)-COUNTBLANK($B$33:B632))</f>
        <v/>
      </c>
      <c r="B632" s="1"/>
      <c r="C632" s="10" t="str">
        <f>IF(B632="","",AVERAGE($B$33:B632))</f>
        <v/>
      </c>
      <c r="D632" s="10" t="str">
        <f>IF(B632="","",_xlfn.STDEV.S($B$33:B632))</f>
        <v/>
      </c>
      <c r="E632" s="82" t="str">
        <f t="shared" si="65"/>
        <v/>
      </c>
      <c r="F632" s="80" t="str">
        <f t="shared" si="62"/>
        <v/>
      </c>
      <c r="G632" s="80" t="str">
        <f t="shared" si="63"/>
        <v/>
      </c>
      <c r="H632" s="81" t="str">
        <f t="shared" si="66"/>
        <v/>
      </c>
      <c r="I632" s="83" t="str">
        <f t="shared" si="61"/>
        <v/>
      </c>
      <c r="J632" s="10" t="str">
        <f t="shared" si="64"/>
        <v/>
      </c>
    </row>
    <row r="633" spans="1:10" x14ac:dyDescent="0.25">
      <c r="A633" s="10" t="str">
        <f>IF(B633="","",COUNTA($B$33:B633)-COUNTBLANK($B$33:B633))</f>
        <v/>
      </c>
      <c r="B633" s="1"/>
      <c r="C633" s="10" t="str">
        <f>IF(B633="","",AVERAGE($B$33:B633))</f>
        <v/>
      </c>
      <c r="D633" s="10" t="str">
        <f>IF(B633="","",_xlfn.STDEV.S($B$33:B633))</f>
        <v/>
      </c>
      <c r="E633" s="82" t="str">
        <f t="shared" si="65"/>
        <v/>
      </c>
      <c r="F633" s="80" t="str">
        <f t="shared" si="62"/>
        <v/>
      </c>
      <c r="G633" s="80" t="str">
        <f t="shared" si="63"/>
        <v/>
      </c>
      <c r="H633" s="81" t="str">
        <f t="shared" si="66"/>
        <v/>
      </c>
      <c r="I633" s="83" t="str">
        <f t="shared" si="61"/>
        <v/>
      </c>
      <c r="J633" s="10" t="str">
        <f t="shared" si="64"/>
        <v/>
      </c>
    </row>
    <row r="634" spans="1:10" x14ac:dyDescent="0.25">
      <c r="A634" s="10" t="str">
        <f>IF(B634="","",COUNTA($B$33:B634)-COUNTBLANK($B$33:B634))</f>
        <v/>
      </c>
      <c r="B634" s="1"/>
      <c r="C634" s="10" t="str">
        <f>IF(B634="","",AVERAGE($B$33:B634))</f>
        <v/>
      </c>
      <c r="D634" s="10" t="str">
        <f>IF(B634="","",_xlfn.STDEV.S($B$33:B634))</f>
        <v/>
      </c>
      <c r="E634" s="82" t="str">
        <f t="shared" si="65"/>
        <v/>
      </c>
      <c r="F634" s="80" t="str">
        <f t="shared" si="62"/>
        <v/>
      </c>
      <c r="G634" s="80" t="str">
        <f t="shared" si="63"/>
        <v/>
      </c>
      <c r="H634" s="81" t="str">
        <f t="shared" si="66"/>
        <v/>
      </c>
      <c r="I634" s="83" t="str">
        <f t="shared" si="61"/>
        <v/>
      </c>
      <c r="J634" s="10" t="str">
        <f t="shared" si="64"/>
        <v/>
      </c>
    </row>
    <row r="635" spans="1:10" x14ac:dyDescent="0.25">
      <c r="A635" s="10" t="str">
        <f>IF(B635="","",COUNTA($B$33:B635)-COUNTBLANK($B$33:B635))</f>
        <v/>
      </c>
      <c r="B635" s="1"/>
      <c r="C635" s="10" t="str">
        <f>IF(B635="","",AVERAGE($B$33:B635))</f>
        <v/>
      </c>
      <c r="D635" s="10" t="str">
        <f>IF(B635="","",_xlfn.STDEV.S($B$33:B635))</f>
        <v/>
      </c>
      <c r="E635" s="82" t="str">
        <f t="shared" si="65"/>
        <v/>
      </c>
      <c r="F635" s="80" t="str">
        <f t="shared" si="62"/>
        <v/>
      </c>
      <c r="G635" s="80" t="str">
        <f t="shared" si="63"/>
        <v/>
      </c>
      <c r="H635" s="81" t="str">
        <f t="shared" si="66"/>
        <v/>
      </c>
      <c r="I635" s="83" t="str">
        <f t="shared" si="61"/>
        <v/>
      </c>
      <c r="J635" s="10" t="str">
        <f t="shared" si="64"/>
        <v/>
      </c>
    </row>
    <row r="636" spans="1:10" x14ac:dyDescent="0.25">
      <c r="A636" s="10" t="str">
        <f>IF(B636="","",COUNTA($B$33:B636)-COUNTBLANK($B$33:B636))</f>
        <v/>
      </c>
      <c r="B636" s="1"/>
      <c r="C636" s="10" t="str">
        <f>IF(B636="","",AVERAGE($B$33:B636))</f>
        <v/>
      </c>
      <c r="D636" s="10" t="str">
        <f>IF(B636="","",_xlfn.STDEV.S($B$33:B636))</f>
        <v/>
      </c>
      <c r="E636" s="82" t="str">
        <f t="shared" si="65"/>
        <v/>
      </c>
      <c r="F636" s="80" t="str">
        <f t="shared" si="62"/>
        <v/>
      </c>
      <c r="G636" s="80" t="str">
        <f t="shared" si="63"/>
        <v/>
      </c>
      <c r="H636" s="81" t="str">
        <f t="shared" si="66"/>
        <v/>
      </c>
      <c r="I636" s="83" t="str">
        <f t="shared" si="61"/>
        <v/>
      </c>
      <c r="J636" s="10" t="str">
        <f t="shared" si="64"/>
        <v/>
      </c>
    </row>
    <row r="637" spans="1:10" x14ac:dyDescent="0.25">
      <c r="A637" s="10" t="str">
        <f>IF(B637="","",COUNTA($B$33:B637)-COUNTBLANK($B$33:B637))</f>
        <v/>
      </c>
      <c r="B637" s="1"/>
      <c r="C637" s="10" t="str">
        <f>IF(B637="","",AVERAGE($B$33:B637))</f>
        <v/>
      </c>
      <c r="D637" s="10" t="str">
        <f>IF(B637="","",_xlfn.STDEV.S($B$33:B637))</f>
        <v/>
      </c>
      <c r="E637" s="82" t="str">
        <f t="shared" si="65"/>
        <v/>
      </c>
      <c r="F637" s="80" t="str">
        <f t="shared" si="62"/>
        <v/>
      </c>
      <c r="G637" s="80" t="str">
        <f t="shared" si="63"/>
        <v/>
      </c>
      <c r="H637" s="81" t="str">
        <f t="shared" si="66"/>
        <v/>
      </c>
      <c r="I637" s="83" t="str">
        <f t="shared" si="61"/>
        <v/>
      </c>
      <c r="J637" s="10" t="str">
        <f t="shared" si="64"/>
        <v/>
      </c>
    </row>
    <row r="638" spans="1:10" x14ac:dyDescent="0.25">
      <c r="A638" s="10" t="str">
        <f>IF(B638="","",COUNTA($B$33:B638)-COUNTBLANK($B$33:B638))</f>
        <v/>
      </c>
      <c r="B638" s="1"/>
      <c r="C638" s="10" t="str">
        <f>IF(B638="","",AVERAGE($B$33:B638))</f>
        <v/>
      </c>
      <c r="D638" s="10" t="str">
        <f>IF(B638="","",_xlfn.STDEV.S($B$33:B638))</f>
        <v/>
      </c>
      <c r="E638" s="82" t="str">
        <f t="shared" si="65"/>
        <v/>
      </c>
      <c r="F638" s="80" t="str">
        <f t="shared" si="62"/>
        <v/>
      </c>
      <c r="G638" s="80" t="str">
        <f t="shared" si="63"/>
        <v/>
      </c>
      <c r="H638" s="81" t="str">
        <f t="shared" si="66"/>
        <v/>
      </c>
      <c r="I638" s="83" t="str">
        <f t="shared" si="61"/>
        <v/>
      </c>
      <c r="J638" s="10" t="str">
        <f t="shared" si="64"/>
        <v/>
      </c>
    </row>
    <row r="639" spans="1:10" x14ac:dyDescent="0.25">
      <c r="A639" s="10" t="str">
        <f>IF(B639="","",COUNTA($B$33:B639)-COUNTBLANK($B$33:B639))</f>
        <v/>
      </c>
      <c r="B639" s="1"/>
      <c r="C639" s="10" t="str">
        <f>IF(B639="","",AVERAGE($B$33:B639))</f>
        <v/>
      </c>
      <c r="D639" s="10" t="str">
        <f>IF(B639="","",_xlfn.STDEV.S($B$33:B639))</f>
        <v/>
      </c>
      <c r="E639" s="82" t="str">
        <f t="shared" si="65"/>
        <v/>
      </c>
      <c r="F639" s="80" t="str">
        <f t="shared" si="62"/>
        <v/>
      </c>
      <c r="G639" s="80" t="str">
        <f t="shared" si="63"/>
        <v/>
      </c>
      <c r="H639" s="81" t="str">
        <f t="shared" si="66"/>
        <v/>
      </c>
      <c r="I639" s="83" t="str">
        <f t="shared" si="61"/>
        <v/>
      </c>
      <c r="J639" s="10" t="str">
        <f t="shared" si="64"/>
        <v/>
      </c>
    </row>
    <row r="640" spans="1:10" x14ac:dyDescent="0.25">
      <c r="A640" s="10" t="str">
        <f>IF(B640="","",COUNTA($B$33:B640)-COUNTBLANK($B$33:B640))</f>
        <v/>
      </c>
      <c r="B640" s="1"/>
      <c r="C640" s="10" t="str">
        <f>IF(B640="","",AVERAGE($B$33:B640))</f>
        <v/>
      </c>
      <c r="D640" s="10" t="str">
        <f>IF(B640="","",_xlfn.STDEV.S($B$33:B640))</f>
        <v/>
      </c>
      <c r="E640" s="82" t="str">
        <f t="shared" si="65"/>
        <v/>
      </c>
      <c r="F640" s="80" t="str">
        <f t="shared" si="62"/>
        <v/>
      </c>
      <c r="G640" s="80" t="str">
        <f t="shared" si="63"/>
        <v/>
      </c>
      <c r="H640" s="81" t="str">
        <f t="shared" si="66"/>
        <v/>
      </c>
      <c r="I640" s="83" t="str">
        <f t="shared" si="61"/>
        <v/>
      </c>
      <c r="J640" s="10" t="str">
        <f t="shared" si="64"/>
        <v/>
      </c>
    </row>
    <row r="641" spans="1:10" x14ac:dyDescent="0.25">
      <c r="A641" s="10" t="str">
        <f>IF(B641="","",COUNTA($B$33:B641)-COUNTBLANK($B$33:B641))</f>
        <v/>
      </c>
      <c r="B641" s="1"/>
      <c r="C641" s="10" t="str">
        <f>IF(B641="","",AVERAGE($B$33:B641))</f>
        <v/>
      </c>
      <c r="D641" s="10" t="str">
        <f>IF(B641="","",_xlfn.STDEV.S($B$33:B641))</f>
        <v/>
      </c>
      <c r="E641" s="82" t="str">
        <f t="shared" si="65"/>
        <v/>
      </c>
      <c r="F641" s="80" t="str">
        <f t="shared" si="62"/>
        <v/>
      </c>
      <c r="G641" s="80" t="str">
        <f t="shared" si="63"/>
        <v/>
      </c>
      <c r="H641" s="81" t="str">
        <f t="shared" si="66"/>
        <v/>
      </c>
      <c r="I641" s="83" t="str">
        <f t="shared" si="61"/>
        <v/>
      </c>
      <c r="J641" s="10" t="str">
        <f t="shared" si="64"/>
        <v/>
      </c>
    </row>
    <row r="642" spans="1:10" x14ac:dyDescent="0.25">
      <c r="A642" s="10" t="str">
        <f>IF(B642="","",COUNTA($B$33:B642)-COUNTBLANK($B$33:B642))</f>
        <v/>
      </c>
      <c r="B642" s="1"/>
      <c r="C642" s="10" t="str">
        <f>IF(B642="","",AVERAGE($B$33:B642))</f>
        <v/>
      </c>
      <c r="D642" s="10" t="str">
        <f>IF(B642="","",_xlfn.STDEV.S($B$33:B642))</f>
        <v/>
      </c>
      <c r="E642" s="82" t="str">
        <f t="shared" si="65"/>
        <v/>
      </c>
      <c r="F642" s="80" t="str">
        <f t="shared" si="62"/>
        <v/>
      </c>
      <c r="G642" s="80" t="str">
        <f t="shared" si="63"/>
        <v/>
      </c>
      <c r="H642" s="81" t="str">
        <f t="shared" si="66"/>
        <v/>
      </c>
      <c r="I642" s="83" t="str">
        <f t="shared" si="61"/>
        <v/>
      </c>
      <c r="J642" s="10" t="str">
        <f t="shared" si="64"/>
        <v/>
      </c>
    </row>
    <row r="643" spans="1:10" x14ac:dyDescent="0.25">
      <c r="A643" s="10" t="str">
        <f>IF(B643="","",COUNTA($B$33:B643)-COUNTBLANK($B$33:B643))</f>
        <v/>
      </c>
      <c r="B643" s="1"/>
      <c r="C643" s="10" t="str">
        <f>IF(B643="","",AVERAGE($B$33:B643))</f>
        <v/>
      </c>
      <c r="D643" s="10" t="str">
        <f>IF(B643="","",_xlfn.STDEV.S($B$33:B643))</f>
        <v/>
      </c>
      <c r="E643" s="82" t="str">
        <f t="shared" si="65"/>
        <v/>
      </c>
      <c r="F643" s="80" t="str">
        <f t="shared" si="62"/>
        <v/>
      </c>
      <c r="G643" s="80" t="str">
        <f t="shared" si="63"/>
        <v/>
      </c>
      <c r="H643" s="81" t="str">
        <f t="shared" si="66"/>
        <v/>
      </c>
      <c r="I643" s="83" t="str">
        <f t="shared" si="61"/>
        <v/>
      </c>
      <c r="J643" s="10" t="str">
        <f t="shared" si="64"/>
        <v/>
      </c>
    </row>
    <row r="644" spans="1:10" x14ac:dyDescent="0.25">
      <c r="A644" s="10" t="str">
        <f>IF(B644="","",COUNTA($B$33:B644)-COUNTBLANK($B$33:B644))</f>
        <v/>
      </c>
      <c r="B644" s="1"/>
      <c r="C644" s="10" t="str">
        <f>IF(B644="","",AVERAGE($B$33:B644))</f>
        <v/>
      </c>
      <c r="D644" s="10" t="str">
        <f>IF(B644="","",_xlfn.STDEV.S($B$33:B644))</f>
        <v/>
      </c>
      <c r="E644" s="82" t="str">
        <f t="shared" si="65"/>
        <v/>
      </c>
      <c r="F644" s="80" t="str">
        <f t="shared" si="62"/>
        <v/>
      </c>
      <c r="G644" s="80" t="str">
        <f t="shared" si="63"/>
        <v/>
      </c>
      <c r="H644" s="81" t="str">
        <f t="shared" si="66"/>
        <v/>
      </c>
      <c r="I644" s="83" t="str">
        <f t="shared" si="61"/>
        <v/>
      </c>
      <c r="J644" s="10" t="str">
        <f t="shared" si="64"/>
        <v/>
      </c>
    </row>
    <row r="645" spans="1:10" x14ac:dyDescent="0.25">
      <c r="A645" s="10" t="str">
        <f>IF(B645="","",COUNTA($B$33:B645)-COUNTBLANK($B$33:B645))</f>
        <v/>
      </c>
      <c r="B645" s="1"/>
      <c r="C645" s="10" t="str">
        <f>IF(B645="","",AVERAGE($B$33:B645))</f>
        <v/>
      </c>
      <c r="D645" s="10" t="str">
        <f>IF(B645="","",_xlfn.STDEV.S($B$33:B645))</f>
        <v/>
      </c>
      <c r="E645" s="82" t="str">
        <f t="shared" si="65"/>
        <v/>
      </c>
      <c r="F645" s="80" t="str">
        <f t="shared" si="62"/>
        <v/>
      </c>
      <c r="G645" s="80" t="str">
        <f t="shared" si="63"/>
        <v/>
      </c>
      <c r="H645" s="81" t="str">
        <f t="shared" si="66"/>
        <v/>
      </c>
      <c r="I645" s="83" t="str">
        <f t="shared" si="61"/>
        <v/>
      </c>
      <c r="J645" s="10" t="str">
        <f t="shared" si="64"/>
        <v/>
      </c>
    </row>
    <row r="646" spans="1:10" x14ac:dyDescent="0.25">
      <c r="A646" s="10" t="str">
        <f>IF(B646="","",COUNTA($B$33:B646)-COUNTBLANK($B$33:B646))</f>
        <v/>
      </c>
      <c r="B646" s="1"/>
      <c r="C646" s="10" t="str">
        <f>IF(B646="","",AVERAGE($B$33:B646))</f>
        <v/>
      </c>
      <c r="D646" s="10" t="str">
        <f>IF(B646="","",_xlfn.STDEV.S($B$33:B646))</f>
        <v/>
      </c>
      <c r="E646" s="82" t="str">
        <f t="shared" si="65"/>
        <v/>
      </c>
      <c r="F646" s="80" t="str">
        <f t="shared" si="62"/>
        <v/>
      </c>
      <c r="G646" s="80" t="str">
        <f t="shared" si="63"/>
        <v/>
      </c>
      <c r="H646" s="81" t="str">
        <f t="shared" si="66"/>
        <v/>
      </c>
      <c r="I646" s="83" t="str">
        <f t="shared" si="61"/>
        <v/>
      </c>
      <c r="J646" s="10" t="str">
        <f t="shared" si="64"/>
        <v/>
      </c>
    </row>
    <row r="647" spans="1:10" x14ac:dyDescent="0.25">
      <c r="A647" s="10" t="str">
        <f>IF(B647="","",COUNTA($B$33:B647)-COUNTBLANK($B$33:B647))</f>
        <v/>
      </c>
      <c r="B647" s="1"/>
      <c r="C647" s="10" t="str">
        <f>IF(B647="","",AVERAGE($B$33:B647))</f>
        <v/>
      </c>
      <c r="D647" s="10" t="str">
        <f>IF(B647="","",_xlfn.STDEV.S($B$33:B647))</f>
        <v/>
      </c>
      <c r="E647" s="82" t="str">
        <f t="shared" si="65"/>
        <v/>
      </c>
      <c r="F647" s="80" t="str">
        <f t="shared" si="62"/>
        <v/>
      </c>
      <c r="G647" s="80" t="str">
        <f t="shared" si="63"/>
        <v/>
      </c>
      <c r="H647" s="81" t="str">
        <f t="shared" si="66"/>
        <v/>
      </c>
      <c r="I647" s="83" t="str">
        <f t="shared" si="61"/>
        <v/>
      </c>
      <c r="J647" s="10" t="str">
        <f t="shared" si="64"/>
        <v/>
      </c>
    </row>
    <row r="648" spans="1:10" x14ac:dyDescent="0.25">
      <c r="A648" s="10" t="str">
        <f>IF(B648="","",COUNTA($B$33:B648)-COUNTBLANK($B$33:B648))</f>
        <v/>
      </c>
      <c r="B648" s="1"/>
      <c r="C648" s="10" t="str">
        <f>IF(B648="","",AVERAGE($B$33:B648))</f>
        <v/>
      </c>
      <c r="D648" s="10" t="str">
        <f>IF(B648="","",_xlfn.STDEV.S($B$33:B648))</f>
        <v/>
      </c>
      <c r="E648" s="82" t="str">
        <f t="shared" si="65"/>
        <v/>
      </c>
      <c r="F648" s="80" t="str">
        <f t="shared" si="62"/>
        <v/>
      </c>
      <c r="G648" s="80" t="str">
        <f t="shared" si="63"/>
        <v/>
      </c>
      <c r="H648" s="81" t="str">
        <f t="shared" si="66"/>
        <v/>
      </c>
      <c r="I648" s="83" t="str">
        <f t="shared" si="61"/>
        <v/>
      </c>
      <c r="J648" s="10" t="str">
        <f t="shared" si="64"/>
        <v/>
      </c>
    </row>
    <row r="649" spans="1:10" x14ac:dyDescent="0.25">
      <c r="A649" s="10" t="str">
        <f>IF(B649="","",COUNTA($B$33:B649)-COUNTBLANK($B$33:B649))</f>
        <v/>
      </c>
      <c r="B649" s="1"/>
      <c r="C649" s="10" t="str">
        <f>IF(B649="","",AVERAGE($B$33:B649))</f>
        <v/>
      </c>
      <c r="D649" s="10" t="str">
        <f>IF(B649="","",_xlfn.STDEV.S($B$33:B649))</f>
        <v/>
      </c>
      <c r="E649" s="82" t="str">
        <f t="shared" si="65"/>
        <v/>
      </c>
      <c r="F649" s="80" t="str">
        <f t="shared" si="62"/>
        <v/>
      </c>
      <c r="G649" s="80" t="str">
        <f t="shared" si="63"/>
        <v/>
      </c>
      <c r="H649" s="81" t="str">
        <f t="shared" si="66"/>
        <v/>
      </c>
      <c r="I649" s="83" t="str">
        <f t="shared" si="61"/>
        <v/>
      </c>
      <c r="J649" s="10" t="str">
        <f t="shared" si="64"/>
        <v/>
      </c>
    </row>
    <row r="650" spans="1:10" x14ac:dyDescent="0.25">
      <c r="A650" s="10" t="str">
        <f>IF(B650="","",COUNTA($B$33:B650)-COUNTBLANK($B$33:B650))</f>
        <v/>
      </c>
      <c r="B650" s="1"/>
      <c r="C650" s="10" t="str">
        <f>IF(B650="","",AVERAGE($B$33:B650))</f>
        <v/>
      </c>
      <c r="D650" s="10" t="str">
        <f>IF(B650="","",_xlfn.STDEV.S($B$33:B650))</f>
        <v/>
      </c>
      <c r="E650" s="82" t="str">
        <f t="shared" si="65"/>
        <v/>
      </c>
      <c r="F650" s="80" t="str">
        <f t="shared" si="62"/>
        <v/>
      </c>
      <c r="G650" s="80" t="str">
        <f t="shared" si="63"/>
        <v/>
      </c>
      <c r="H650" s="81" t="str">
        <f t="shared" si="66"/>
        <v/>
      </c>
      <c r="I650" s="83" t="str">
        <f t="shared" si="61"/>
        <v/>
      </c>
      <c r="J650" s="10" t="str">
        <f t="shared" si="64"/>
        <v/>
      </c>
    </row>
    <row r="651" spans="1:10" x14ac:dyDescent="0.25">
      <c r="A651" s="10" t="str">
        <f>IF(B651="","",COUNTA($B$33:B651)-COUNTBLANK($B$33:B651))</f>
        <v/>
      </c>
      <c r="B651" s="1"/>
      <c r="C651" s="10" t="str">
        <f>IF(B651="","",AVERAGE($B$33:B651))</f>
        <v/>
      </c>
      <c r="D651" s="10" t="str">
        <f>IF(B651="","",_xlfn.STDEV.S($B$33:B651))</f>
        <v/>
      </c>
      <c r="E651" s="82" t="str">
        <f t="shared" si="65"/>
        <v/>
      </c>
      <c r="F651" s="80" t="str">
        <f t="shared" si="62"/>
        <v/>
      </c>
      <c r="G651" s="80" t="str">
        <f t="shared" si="63"/>
        <v/>
      </c>
      <c r="H651" s="81" t="str">
        <f t="shared" si="66"/>
        <v/>
      </c>
      <c r="I651" s="83" t="str">
        <f t="shared" si="61"/>
        <v/>
      </c>
      <c r="J651" s="10" t="str">
        <f t="shared" si="64"/>
        <v/>
      </c>
    </row>
    <row r="652" spans="1:10" x14ac:dyDescent="0.25">
      <c r="A652" s="10" t="str">
        <f>IF(B652="","",COUNTA($B$33:B652)-COUNTBLANK($B$33:B652))</f>
        <v/>
      </c>
      <c r="B652" s="1"/>
      <c r="C652" s="10" t="str">
        <f>IF(B652="","",AVERAGE($B$33:B652))</f>
        <v/>
      </c>
      <c r="D652" s="10" t="str">
        <f>IF(B652="","",_xlfn.STDEV.S($B$33:B652))</f>
        <v/>
      </c>
      <c r="E652" s="82" t="str">
        <f t="shared" si="65"/>
        <v/>
      </c>
      <c r="F652" s="80" t="str">
        <f t="shared" si="62"/>
        <v/>
      </c>
      <c r="G652" s="80" t="str">
        <f t="shared" si="63"/>
        <v/>
      </c>
      <c r="H652" s="81" t="str">
        <f t="shared" si="66"/>
        <v/>
      </c>
      <c r="I652" s="83" t="str">
        <f t="shared" si="61"/>
        <v/>
      </c>
      <c r="J652" s="10" t="str">
        <f t="shared" si="64"/>
        <v/>
      </c>
    </row>
    <row r="653" spans="1:10" x14ac:dyDescent="0.25">
      <c r="A653" s="10" t="str">
        <f>IF(B653="","",COUNTA($B$33:B653)-COUNTBLANK($B$33:B653))</f>
        <v/>
      </c>
      <c r="B653" s="1"/>
      <c r="C653" s="10" t="str">
        <f>IF(B653="","",AVERAGE($B$33:B653))</f>
        <v/>
      </c>
      <c r="D653" s="10" t="str">
        <f>IF(B653="","",_xlfn.STDEV.S($B$33:B653))</f>
        <v/>
      </c>
      <c r="E653" s="82" t="str">
        <f t="shared" si="65"/>
        <v/>
      </c>
      <c r="F653" s="80" t="str">
        <f t="shared" si="62"/>
        <v/>
      </c>
      <c r="G653" s="80" t="str">
        <f t="shared" si="63"/>
        <v/>
      </c>
      <c r="H653" s="81" t="str">
        <f t="shared" si="66"/>
        <v/>
      </c>
      <c r="I653" s="83" t="str">
        <f t="shared" si="61"/>
        <v/>
      </c>
      <c r="J653" s="10" t="str">
        <f t="shared" si="64"/>
        <v/>
      </c>
    </row>
    <row r="654" spans="1:10" x14ac:dyDescent="0.25">
      <c r="A654" s="10" t="str">
        <f>IF(B654="","",COUNTA($B$33:B654)-COUNTBLANK($B$33:B654))</f>
        <v/>
      </c>
      <c r="B654" s="1"/>
      <c r="C654" s="10" t="str">
        <f>IF(B654="","",AVERAGE($B$33:B654))</f>
        <v/>
      </c>
      <c r="D654" s="10" t="str">
        <f>IF(B654="","",_xlfn.STDEV.S($B$33:B654))</f>
        <v/>
      </c>
      <c r="E654" s="82" t="str">
        <f t="shared" si="65"/>
        <v/>
      </c>
      <c r="F654" s="80" t="str">
        <f t="shared" si="62"/>
        <v/>
      </c>
      <c r="G654" s="80" t="str">
        <f t="shared" si="63"/>
        <v/>
      </c>
      <c r="H654" s="81" t="str">
        <f t="shared" si="66"/>
        <v/>
      </c>
      <c r="I654" s="83" t="str">
        <f t="shared" si="61"/>
        <v/>
      </c>
      <c r="J654" s="10" t="str">
        <f t="shared" si="64"/>
        <v/>
      </c>
    </row>
    <row r="655" spans="1:10" x14ac:dyDescent="0.25">
      <c r="A655" s="10" t="str">
        <f>IF(B655="","",COUNTA($B$33:B655)-COUNTBLANK($B$33:B655))</f>
        <v/>
      </c>
      <c r="B655" s="1"/>
      <c r="C655" s="10" t="str">
        <f>IF(B655="","",AVERAGE($B$33:B655))</f>
        <v/>
      </c>
      <c r="D655" s="10" t="str">
        <f>IF(B655="","",_xlfn.STDEV.S($B$33:B655))</f>
        <v/>
      </c>
      <c r="E655" s="82" t="str">
        <f t="shared" si="65"/>
        <v/>
      </c>
      <c r="F655" s="80" t="str">
        <f t="shared" si="62"/>
        <v/>
      </c>
      <c r="G655" s="80" t="str">
        <f t="shared" si="63"/>
        <v/>
      </c>
      <c r="H655" s="81" t="str">
        <f t="shared" si="66"/>
        <v/>
      </c>
      <c r="I655" s="83" t="str">
        <f t="shared" si="61"/>
        <v/>
      </c>
      <c r="J655" s="10" t="str">
        <f t="shared" si="64"/>
        <v/>
      </c>
    </row>
    <row r="656" spans="1:10" x14ac:dyDescent="0.25">
      <c r="A656" s="10" t="str">
        <f>IF(B656="","",COUNTA($B$33:B656)-COUNTBLANK($B$33:B656))</f>
        <v/>
      </c>
      <c r="B656" s="1"/>
      <c r="C656" s="10" t="str">
        <f>IF(B656="","",AVERAGE($B$33:B656))</f>
        <v/>
      </c>
      <c r="D656" s="10" t="str">
        <f>IF(B656="","",_xlfn.STDEV.S($B$33:B656))</f>
        <v/>
      </c>
      <c r="E656" s="82" t="str">
        <f t="shared" si="65"/>
        <v/>
      </c>
      <c r="F656" s="80" t="str">
        <f t="shared" si="62"/>
        <v/>
      </c>
      <c r="G656" s="80" t="str">
        <f t="shared" si="63"/>
        <v/>
      </c>
      <c r="H656" s="81" t="str">
        <f t="shared" si="66"/>
        <v/>
      </c>
      <c r="I656" s="83" t="str">
        <f t="shared" ref="I656:I719" si="67">IF(D656="","",_xlfn.CONFIDENCE.NORM(1-$C$11,E656,A656))</f>
        <v/>
      </c>
      <c r="J656" s="10" t="str">
        <f t="shared" si="64"/>
        <v/>
      </c>
    </row>
    <row r="657" spans="1:10" x14ac:dyDescent="0.25">
      <c r="A657" s="10" t="str">
        <f>IF(B657="","",COUNTA($B$33:B657)-COUNTBLANK($B$33:B657))</f>
        <v/>
      </c>
      <c r="B657" s="1"/>
      <c r="C657" s="10" t="str">
        <f>IF(B657="","",AVERAGE($B$33:B657))</f>
        <v/>
      </c>
      <c r="D657" s="10" t="str">
        <f>IF(B657="","",_xlfn.STDEV.S($B$33:B657))</f>
        <v/>
      </c>
      <c r="E657" s="82" t="str">
        <f t="shared" si="65"/>
        <v/>
      </c>
      <c r="F657" s="80" t="str">
        <f t="shared" si="62"/>
        <v/>
      </c>
      <c r="G657" s="80" t="str">
        <f t="shared" si="63"/>
        <v/>
      </c>
      <c r="H657" s="81" t="str">
        <f t="shared" si="66"/>
        <v/>
      </c>
      <c r="I657" s="83" t="str">
        <f t="shared" si="67"/>
        <v/>
      </c>
      <c r="J657" s="10" t="str">
        <f t="shared" si="64"/>
        <v/>
      </c>
    </row>
    <row r="658" spans="1:10" x14ac:dyDescent="0.25">
      <c r="A658" s="10" t="str">
        <f>IF(B658="","",COUNTA($B$33:B658)-COUNTBLANK($B$33:B658))</f>
        <v/>
      </c>
      <c r="B658" s="1"/>
      <c r="C658" s="10" t="str">
        <f>IF(B658="","",AVERAGE($B$33:B658))</f>
        <v/>
      </c>
      <c r="D658" s="10" t="str">
        <f>IF(B658="","",_xlfn.STDEV.S($B$33:B658))</f>
        <v/>
      </c>
      <c r="E658" s="82" t="str">
        <f t="shared" si="65"/>
        <v/>
      </c>
      <c r="F658" s="80" t="str">
        <f t="shared" si="62"/>
        <v/>
      </c>
      <c r="G658" s="80" t="str">
        <f t="shared" si="63"/>
        <v/>
      </c>
      <c r="H658" s="81" t="str">
        <f t="shared" si="66"/>
        <v/>
      </c>
      <c r="I658" s="83" t="str">
        <f t="shared" si="67"/>
        <v/>
      </c>
      <c r="J658" s="10" t="str">
        <f t="shared" si="64"/>
        <v/>
      </c>
    </row>
    <row r="659" spans="1:10" x14ac:dyDescent="0.25">
      <c r="A659" s="10" t="str">
        <f>IF(B659="","",COUNTA($B$33:B659)-COUNTBLANK($B$33:B659))</f>
        <v/>
      </c>
      <c r="B659" s="1"/>
      <c r="C659" s="10" t="str">
        <f>IF(B659="","",AVERAGE($B$33:B659))</f>
        <v/>
      </c>
      <c r="D659" s="10" t="str">
        <f>IF(B659="","",_xlfn.STDEV.S($B$33:B659))</f>
        <v/>
      </c>
      <c r="E659" s="82" t="str">
        <f t="shared" si="65"/>
        <v/>
      </c>
      <c r="F659" s="80" t="str">
        <f t="shared" si="62"/>
        <v/>
      </c>
      <c r="G659" s="80" t="str">
        <f t="shared" si="63"/>
        <v/>
      </c>
      <c r="H659" s="81" t="str">
        <f t="shared" si="66"/>
        <v/>
      </c>
      <c r="I659" s="83" t="str">
        <f t="shared" si="67"/>
        <v/>
      </c>
      <c r="J659" s="10" t="str">
        <f t="shared" si="64"/>
        <v/>
      </c>
    </row>
    <row r="660" spans="1:10" x14ac:dyDescent="0.25">
      <c r="A660" s="10" t="str">
        <f>IF(B660="","",COUNTA($B$33:B660)-COUNTBLANK($B$33:B660))</f>
        <v/>
      </c>
      <c r="B660" s="1"/>
      <c r="C660" s="10" t="str">
        <f>IF(B660="","",AVERAGE($B$33:B660))</f>
        <v/>
      </c>
      <c r="D660" s="10" t="str">
        <f>IF(B660="","",_xlfn.STDEV.S($B$33:B660))</f>
        <v/>
      </c>
      <c r="E660" s="82" t="str">
        <f t="shared" si="65"/>
        <v/>
      </c>
      <c r="F660" s="80" t="str">
        <f t="shared" si="62"/>
        <v/>
      </c>
      <c r="G660" s="80" t="str">
        <f t="shared" si="63"/>
        <v/>
      </c>
      <c r="H660" s="81" t="str">
        <f t="shared" si="66"/>
        <v/>
      </c>
      <c r="I660" s="83" t="str">
        <f t="shared" si="67"/>
        <v/>
      </c>
      <c r="J660" s="10" t="str">
        <f t="shared" si="64"/>
        <v/>
      </c>
    </row>
    <row r="661" spans="1:10" x14ac:dyDescent="0.25">
      <c r="A661" s="10" t="str">
        <f>IF(B661="","",COUNTA($B$33:B661)-COUNTBLANK($B$33:B661))</f>
        <v/>
      </c>
      <c r="B661" s="1"/>
      <c r="C661" s="10" t="str">
        <f>IF(B661="","",AVERAGE($B$33:B661))</f>
        <v/>
      </c>
      <c r="D661" s="10" t="str">
        <f>IF(B661="","",_xlfn.STDEV.S($B$33:B661))</f>
        <v/>
      </c>
      <c r="E661" s="82" t="str">
        <f t="shared" si="65"/>
        <v/>
      </c>
      <c r="F661" s="80" t="str">
        <f t="shared" si="62"/>
        <v/>
      </c>
      <c r="G661" s="80" t="str">
        <f t="shared" si="63"/>
        <v/>
      </c>
      <c r="H661" s="81" t="str">
        <f t="shared" si="66"/>
        <v/>
      </c>
      <c r="I661" s="83" t="str">
        <f t="shared" si="67"/>
        <v/>
      </c>
      <c r="J661" s="10" t="str">
        <f t="shared" si="64"/>
        <v/>
      </c>
    </row>
    <row r="662" spans="1:10" x14ac:dyDescent="0.25">
      <c r="A662" s="10" t="str">
        <f>IF(B662="","",COUNTA($B$33:B662)-COUNTBLANK($B$33:B662))</f>
        <v/>
      </c>
      <c r="B662" s="1"/>
      <c r="C662" s="10" t="str">
        <f>IF(B662="","",AVERAGE($B$33:B662))</f>
        <v/>
      </c>
      <c r="D662" s="10" t="str">
        <f>IF(B662="","",_xlfn.STDEV.S($B$33:B662))</f>
        <v/>
      </c>
      <c r="E662" s="82" t="str">
        <f t="shared" si="65"/>
        <v/>
      </c>
      <c r="F662" s="80" t="str">
        <f t="shared" si="62"/>
        <v/>
      </c>
      <c r="G662" s="80" t="str">
        <f t="shared" si="63"/>
        <v/>
      </c>
      <c r="H662" s="81" t="str">
        <f t="shared" si="66"/>
        <v/>
      </c>
      <c r="I662" s="83" t="str">
        <f t="shared" si="67"/>
        <v/>
      </c>
      <c r="J662" s="10" t="str">
        <f t="shared" si="64"/>
        <v/>
      </c>
    </row>
    <row r="663" spans="1:10" x14ac:dyDescent="0.25">
      <c r="A663" s="10" t="str">
        <f>IF(B663="","",COUNTA($B$33:B663)-COUNTBLANK($B$33:B663))</f>
        <v/>
      </c>
      <c r="B663" s="1"/>
      <c r="C663" s="10" t="str">
        <f>IF(B663="","",AVERAGE($B$33:B663))</f>
        <v/>
      </c>
      <c r="D663" s="10" t="str">
        <f>IF(B663="","",_xlfn.STDEV.S($B$33:B663))</f>
        <v/>
      </c>
      <c r="E663" s="82" t="str">
        <f t="shared" si="65"/>
        <v/>
      </c>
      <c r="F663" s="80" t="str">
        <f t="shared" si="62"/>
        <v/>
      </c>
      <c r="G663" s="80" t="str">
        <f t="shared" si="63"/>
        <v/>
      </c>
      <c r="H663" s="81" t="str">
        <f t="shared" si="66"/>
        <v/>
      </c>
      <c r="I663" s="83" t="str">
        <f t="shared" si="67"/>
        <v/>
      </c>
      <c r="J663" s="10" t="str">
        <f t="shared" si="64"/>
        <v/>
      </c>
    </row>
    <row r="664" spans="1:10" x14ac:dyDescent="0.25">
      <c r="A664" s="10" t="str">
        <f>IF(B664="","",COUNTA($B$33:B664)-COUNTBLANK($B$33:B664))</f>
        <v/>
      </c>
      <c r="B664" s="1"/>
      <c r="C664" s="10" t="str">
        <f>IF(B664="","",AVERAGE($B$33:B664))</f>
        <v/>
      </c>
      <c r="D664" s="10" t="str">
        <f>IF(B664="","",_xlfn.STDEV.S($B$33:B664))</f>
        <v/>
      </c>
      <c r="E664" s="82" t="str">
        <f t="shared" si="65"/>
        <v/>
      </c>
      <c r="F664" s="80" t="str">
        <f t="shared" si="62"/>
        <v/>
      </c>
      <c r="G664" s="80" t="str">
        <f t="shared" si="63"/>
        <v/>
      </c>
      <c r="H664" s="81" t="str">
        <f t="shared" si="66"/>
        <v/>
      </c>
      <c r="I664" s="83" t="str">
        <f t="shared" si="67"/>
        <v/>
      </c>
      <c r="J664" s="10" t="str">
        <f t="shared" si="64"/>
        <v/>
      </c>
    </row>
    <row r="665" spans="1:10" x14ac:dyDescent="0.25">
      <c r="A665" s="10" t="str">
        <f>IF(B665="","",COUNTA($B$33:B665)-COUNTBLANK($B$33:B665))</f>
        <v/>
      </c>
      <c r="B665" s="1"/>
      <c r="C665" s="10" t="str">
        <f>IF(B665="","",AVERAGE($B$33:B665))</f>
        <v/>
      </c>
      <c r="D665" s="10" t="str">
        <f>IF(B665="","",_xlfn.STDEV.S($B$33:B665))</f>
        <v/>
      </c>
      <c r="E665" s="82" t="str">
        <f t="shared" si="65"/>
        <v/>
      </c>
      <c r="F665" s="80" t="str">
        <f t="shared" si="62"/>
        <v/>
      </c>
      <c r="G665" s="80" t="str">
        <f t="shared" si="63"/>
        <v/>
      </c>
      <c r="H665" s="81" t="str">
        <f t="shared" si="66"/>
        <v/>
      </c>
      <c r="I665" s="83" t="str">
        <f t="shared" si="67"/>
        <v/>
      </c>
      <c r="J665" s="10" t="str">
        <f t="shared" si="64"/>
        <v/>
      </c>
    </row>
    <row r="666" spans="1:10" x14ac:dyDescent="0.25">
      <c r="A666" s="10" t="str">
        <f>IF(B666="","",COUNTA($B$33:B666)-COUNTBLANK($B$33:B666))</f>
        <v/>
      </c>
      <c r="B666" s="1"/>
      <c r="C666" s="10" t="str">
        <f>IF(B666="","",AVERAGE($B$33:B666))</f>
        <v/>
      </c>
      <c r="D666" s="10" t="str">
        <f>IF(B666="","",_xlfn.STDEV.S($B$33:B666))</f>
        <v/>
      </c>
      <c r="E666" s="82" t="str">
        <f t="shared" si="65"/>
        <v/>
      </c>
      <c r="F666" s="80" t="str">
        <f t="shared" si="62"/>
        <v/>
      </c>
      <c r="G666" s="80" t="str">
        <f t="shared" si="63"/>
        <v/>
      </c>
      <c r="H666" s="81" t="str">
        <f t="shared" si="66"/>
        <v/>
      </c>
      <c r="I666" s="83" t="str">
        <f t="shared" si="67"/>
        <v/>
      </c>
      <c r="J666" s="10" t="str">
        <f t="shared" si="64"/>
        <v/>
      </c>
    </row>
    <row r="667" spans="1:10" x14ac:dyDescent="0.25">
      <c r="A667" s="10" t="str">
        <f>IF(B667="","",COUNTA($B$33:B667)-COUNTBLANK($B$33:B667))</f>
        <v/>
      </c>
      <c r="B667" s="1"/>
      <c r="C667" s="10" t="str">
        <f>IF(B667="","",AVERAGE($B$33:B667))</f>
        <v/>
      </c>
      <c r="D667" s="10" t="str">
        <f>IF(B667="","",_xlfn.STDEV.S($B$33:B667))</f>
        <v/>
      </c>
      <c r="E667" s="82" t="str">
        <f t="shared" si="65"/>
        <v/>
      </c>
      <c r="F667" s="80" t="str">
        <f t="shared" si="62"/>
        <v/>
      </c>
      <c r="G667" s="80" t="str">
        <f t="shared" si="63"/>
        <v/>
      </c>
      <c r="H667" s="81" t="str">
        <f t="shared" si="66"/>
        <v/>
      </c>
      <c r="I667" s="83" t="str">
        <f t="shared" si="67"/>
        <v/>
      </c>
      <c r="J667" s="10" t="str">
        <f t="shared" si="64"/>
        <v/>
      </c>
    </row>
    <row r="668" spans="1:10" x14ac:dyDescent="0.25">
      <c r="A668" s="10" t="str">
        <f>IF(B668="","",COUNTA($B$33:B668)-COUNTBLANK($B$33:B668))</f>
        <v/>
      </c>
      <c r="B668" s="1"/>
      <c r="C668" s="10" t="str">
        <f>IF(B668="","",AVERAGE($B$33:B668))</f>
        <v/>
      </c>
      <c r="D668" s="10" t="str">
        <f>IF(B668="","",_xlfn.STDEV.S($B$33:B668))</f>
        <v/>
      </c>
      <c r="E668" s="82" t="str">
        <f t="shared" si="65"/>
        <v/>
      </c>
      <c r="F668" s="80" t="str">
        <f t="shared" si="62"/>
        <v/>
      </c>
      <c r="G668" s="80" t="str">
        <f t="shared" si="63"/>
        <v/>
      </c>
      <c r="H668" s="81" t="str">
        <f t="shared" si="66"/>
        <v/>
      </c>
      <c r="I668" s="83" t="str">
        <f t="shared" si="67"/>
        <v/>
      </c>
      <c r="J668" s="10" t="str">
        <f t="shared" si="64"/>
        <v/>
      </c>
    </row>
    <row r="669" spans="1:10" x14ac:dyDescent="0.25">
      <c r="A669" s="10" t="str">
        <f>IF(B669="","",COUNTA($B$33:B669)-COUNTBLANK($B$33:B669))</f>
        <v/>
      </c>
      <c r="B669" s="1"/>
      <c r="C669" s="10" t="str">
        <f>IF(B669="","",AVERAGE($B$33:B669))</f>
        <v/>
      </c>
      <c r="D669" s="10" t="str">
        <f>IF(B669="","",_xlfn.STDEV.S($B$33:B669))</f>
        <v/>
      </c>
      <c r="E669" s="82" t="str">
        <f t="shared" si="65"/>
        <v/>
      </c>
      <c r="F669" s="80" t="str">
        <f t="shared" si="62"/>
        <v/>
      </c>
      <c r="G669" s="80" t="str">
        <f t="shared" si="63"/>
        <v/>
      </c>
      <c r="H669" s="81" t="str">
        <f t="shared" si="66"/>
        <v/>
      </c>
      <c r="I669" s="83" t="str">
        <f t="shared" si="67"/>
        <v/>
      </c>
      <c r="J669" s="10" t="str">
        <f t="shared" si="64"/>
        <v/>
      </c>
    </row>
    <row r="670" spans="1:10" x14ac:dyDescent="0.25">
      <c r="A670" s="10" t="str">
        <f>IF(B670="","",COUNTA($B$33:B670)-COUNTBLANK($B$33:B670))</f>
        <v/>
      </c>
      <c r="B670" s="1"/>
      <c r="C670" s="10" t="str">
        <f>IF(B670="","",AVERAGE($B$33:B670))</f>
        <v/>
      </c>
      <c r="D670" s="10" t="str">
        <f>IF(B670="","",_xlfn.STDEV.S($B$33:B670))</f>
        <v/>
      </c>
      <c r="E670" s="82" t="str">
        <f t="shared" si="65"/>
        <v/>
      </c>
      <c r="F670" s="80" t="str">
        <f t="shared" si="62"/>
        <v/>
      </c>
      <c r="G670" s="80" t="str">
        <f t="shared" si="63"/>
        <v/>
      </c>
      <c r="H670" s="81" t="str">
        <f t="shared" si="66"/>
        <v/>
      </c>
      <c r="I670" s="83" t="str">
        <f t="shared" si="67"/>
        <v/>
      </c>
      <c r="J670" s="10" t="str">
        <f t="shared" si="64"/>
        <v/>
      </c>
    </row>
    <row r="671" spans="1:10" x14ac:dyDescent="0.25">
      <c r="A671" s="10" t="str">
        <f>IF(B671="","",COUNTA($B$33:B671)-COUNTBLANK($B$33:B671))</f>
        <v/>
      </c>
      <c r="B671" s="1"/>
      <c r="C671" s="10" t="str">
        <f>IF(B671="","",AVERAGE($B$33:B671))</f>
        <v/>
      </c>
      <c r="D671" s="10" t="str">
        <f>IF(B671="","",_xlfn.STDEV.S($B$33:B671))</f>
        <v/>
      </c>
      <c r="E671" s="82" t="str">
        <f t="shared" si="65"/>
        <v/>
      </c>
      <c r="F671" s="80" t="str">
        <f t="shared" si="62"/>
        <v/>
      </c>
      <c r="G671" s="80" t="str">
        <f t="shared" si="63"/>
        <v/>
      </c>
      <c r="H671" s="81" t="str">
        <f t="shared" si="66"/>
        <v/>
      </c>
      <c r="I671" s="83" t="str">
        <f t="shared" si="67"/>
        <v/>
      </c>
      <c r="J671" s="10" t="str">
        <f t="shared" si="64"/>
        <v/>
      </c>
    </row>
    <row r="672" spans="1:10" x14ac:dyDescent="0.25">
      <c r="A672" s="10" t="str">
        <f>IF(B672="","",COUNTA($B$33:B672)-COUNTBLANK($B$33:B672))</f>
        <v/>
      </c>
      <c r="B672" s="1"/>
      <c r="C672" s="10" t="str">
        <f>IF(B672="","",AVERAGE($B$33:B672))</f>
        <v/>
      </c>
      <c r="D672" s="10" t="str">
        <f>IF(B672="","",_xlfn.STDEV.S($B$33:B672))</f>
        <v/>
      </c>
      <c r="E672" s="82" t="str">
        <f t="shared" si="65"/>
        <v/>
      </c>
      <c r="F672" s="80" t="str">
        <f t="shared" si="62"/>
        <v/>
      </c>
      <c r="G672" s="80" t="str">
        <f t="shared" si="63"/>
        <v/>
      </c>
      <c r="H672" s="81" t="str">
        <f t="shared" si="66"/>
        <v/>
      </c>
      <c r="I672" s="83" t="str">
        <f t="shared" si="67"/>
        <v/>
      </c>
      <c r="J672" s="10" t="str">
        <f t="shared" si="64"/>
        <v/>
      </c>
    </row>
    <row r="673" spans="1:10" x14ac:dyDescent="0.25">
      <c r="A673" s="10" t="str">
        <f>IF(B673="","",COUNTA($B$33:B673)-COUNTBLANK($B$33:B673))</f>
        <v/>
      </c>
      <c r="B673" s="1"/>
      <c r="C673" s="10" t="str">
        <f>IF(B673="","",AVERAGE($B$33:B673))</f>
        <v/>
      </c>
      <c r="D673" s="10" t="str">
        <f>IF(B673="","",_xlfn.STDEV.S($B$33:B673))</f>
        <v/>
      </c>
      <c r="E673" s="82" t="str">
        <f t="shared" si="65"/>
        <v/>
      </c>
      <c r="F673" s="80" t="str">
        <f t="shared" si="62"/>
        <v/>
      </c>
      <c r="G673" s="80" t="str">
        <f t="shared" si="63"/>
        <v/>
      </c>
      <c r="H673" s="81" t="str">
        <f t="shared" si="66"/>
        <v/>
      </c>
      <c r="I673" s="83" t="str">
        <f t="shared" si="67"/>
        <v/>
      </c>
      <c r="J673" s="10" t="str">
        <f t="shared" si="64"/>
        <v/>
      </c>
    </row>
    <row r="674" spans="1:10" x14ac:dyDescent="0.25">
      <c r="A674" s="10" t="str">
        <f>IF(B674="","",COUNTA($B$33:B674)-COUNTBLANK($B$33:B674))</f>
        <v/>
      </c>
      <c r="B674" s="1"/>
      <c r="C674" s="10" t="str">
        <f>IF(B674="","",AVERAGE($B$33:B674))</f>
        <v/>
      </c>
      <c r="D674" s="10" t="str">
        <f>IF(B674="","",_xlfn.STDEV.S($B$33:B674))</f>
        <v/>
      </c>
      <c r="E674" s="82" t="str">
        <f t="shared" si="65"/>
        <v/>
      </c>
      <c r="F674" s="80" t="str">
        <f t="shared" ref="F674:F737" si="68">IF(D674="","",($C$5-$C$4)/(6*D674))</f>
        <v/>
      </c>
      <c r="G674" s="80" t="str">
        <f t="shared" ref="G674:G737" si="69">IF(D674="","",MIN(($C$5-C674)/(3*D674),(C674-$C$4)/(3*D674)))</f>
        <v/>
      </c>
      <c r="H674" s="81" t="str">
        <f t="shared" si="66"/>
        <v/>
      </c>
      <c r="I674" s="83" t="str">
        <f t="shared" si="67"/>
        <v/>
      </c>
      <c r="J674" s="10" t="str">
        <f t="shared" ref="J674:J737" si="70">IF(B674="","",B674)</f>
        <v/>
      </c>
    </row>
    <row r="675" spans="1:10" x14ac:dyDescent="0.25">
      <c r="A675" s="10" t="str">
        <f>IF(B675="","",COUNTA($B$33:B675)-COUNTBLANK($B$33:B675))</f>
        <v/>
      </c>
      <c r="B675" s="1"/>
      <c r="C675" s="10" t="str">
        <f>IF(B675="","",AVERAGE($B$33:B675))</f>
        <v/>
      </c>
      <c r="D675" s="10" t="str">
        <f>IF(B675="","",_xlfn.STDEV.S($B$33:B675))</f>
        <v/>
      </c>
      <c r="E675" s="82" t="str">
        <f t="shared" si="65"/>
        <v/>
      </c>
      <c r="F675" s="80" t="str">
        <f t="shared" si="68"/>
        <v/>
      </c>
      <c r="G675" s="80" t="str">
        <f t="shared" si="69"/>
        <v/>
      </c>
      <c r="H675" s="81" t="str">
        <f t="shared" si="66"/>
        <v/>
      </c>
      <c r="I675" s="83" t="str">
        <f t="shared" si="67"/>
        <v/>
      </c>
      <c r="J675" s="10" t="str">
        <f t="shared" si="70"/>
        <v/>
      </c>
    </row>
    <row r="676" spans="1:10" x14ac:dyDescent="0.25">
      <c r="A676" s="10" t="str">
        <f>IF(B676="","",COUNTA($B$33:B676)-COUNTBLANK($B$33:B676))</f>
        <v/>
      </c>
      <c r="B676" s="1"/>
      <c r="C676" s="10" t="str">
        <f>IF(B676="","",AVERAGE($B$33:B676))</f>
        <v/>
      </c>
      <c r="D676" s="10" t="str">
        <f>IF(B676="","",_xlfn.STDEV.S($B$33:B676))</f>
        <v/>
      </c>
      <c r="E676" s="82" t="str">
        <f t="shared" si="65"/>
        <v/>
      </c>
      <c r="F676" s="80" t="str">
        <f t="shared" si="68"/>
        <v/>
      </c>
      <c r="G676" s="80" t="str">
        <f t="shared" si="69"/>
        <v/>
      </c>
      <c r="H676" s="81" t="str">
        <f t="shared" si="66"/>
        <v/>
      </c>
      <c r="I676" s="83" t="str">
        <f t="shared" si="67"/>
        <v/>
      </c>
      <c r="J676" s="10" t="str">
        <f t="shared" si="70"/>
        <v/>
      </c>
    </row>
    <row r="677" spans="1:10" x14ac:dyDescent="0.25">
      <c r="A677" s="10" t="str">
        <f>IF(B677="","",COUNTA($B$33:B677)-COUNTBLANK($B$33:B677))</f>
        <v/>
      </c>
      <c r="B677" s="1"/>
      <c r="C677" s="10" t="str">
        <f>IF(B677="","",AVERAGE($B$33:B677))</f>
        <v/>
      </c>
      <c r="D677" s="10" t="str">
        <f>IF(B677="","",_xlfn.STDEV.S($B$33:B677))</f>
        <v/>
      </c>
      <c r="E677" s="82" t="str">
        <f t="shared" si="65"/>
        <v/>
      </c>
      <c r="F677" s="80" t="str">
        <f t="shared" si="68"/>
        <v/>
      </c>
      <c r="G677" s="80" t="str">
        <f t="shared" si="69"/>
        <v/>
      </c>
      <c r="H677" s="81" t="str">
        <f t="shared" si="66"/>
        <v/>
      </c>
      <c r="I677" s="83" t="str">
        <f t="shared" si="67"/>
        <v/>
      </c>
      <c r="J677" s="10" t="str">
        <f t="shared" si="70"/>
        <v/>
      </c>
    </row>
    <row r="678" spans="1:10" x14ac:dyDescent="0.25">
      <c r="A678" s="10" t="str">
        <f>IF(B678="","",COUNTA($B$33:B678)-COUNTBLANK($B$33:B678))</f>
        <v/>
      </c>
      <c r="B678" s="1"/>
      <c r="C678" s="10" t="str">
        <f>IF(B678="","",AVERAGE($B$33:B678))</f>
        <v/>
      </c>
      <c r="D678" s="10" t="str">
        <f>IF(B678="","",_xlfn.STDEV.S($B$33:B678))</f>
        <v/>
      </c>
      <c r="E678" s="82" t="str">
        <f t="shared" ref="E678:E741" si="71">IF(D678="","",D678/C678)</f>
        <v/>
      </c>
      <c r="F678" s="80" t="str">
        <f t="shared" si="68"/>
        <v/>
      </c>
      <c r="G678" s="80" t="str">
        <f t="shared" si="69"/>
        <v/>
      </c>
      <c r="H678" s="81" t="str">
        <f t="shared" ref="H678:H741" si="72">IF(D678="","",F678/(1+9*(F678-G678)^2))</f>
        <v/>
      </c>
      <c r="I678" s="83" t="str">
        <f t="shared" si="67"/>
        <v/>
      </c>
      <c r="J678" s="10" t="str">
        <f t="shared" si="70"/>
        <v/>
      </c>
    </row>
    <row r="679" spans="1:10" x14ac:dyDescent="0.25">
      <c r="A679" s="10" t="str">
        <f>IF(B679="","",COUNTA($B$33:B679)-COUNTBLANK($B$33:B679))</f>
        <v/>
      </c>
      <c r="B679" s="1"/>
      <c r="C679" s="10" t="str">
        <f>IF(B679="","",AVERAGE($B$33:B679))</f>
        <v/>
      </c>
      <c r="D679" s="10" t="str">
        <f>IF(B679="","",_xlfn.STDEV.S($B$33:B679))</f>
        <v/>
      </c>
      <c r="E679" s="82" t="str">
        <f t="shared" si="71"/>
        <v/>
      </c>
      <c r="F679" s="80" t="str">
        <f t="shared" si="68"/>
        <v/>
      </c>
      <c r="G679" s="80" t="str">
        <f t="shared" si="69"/>
        <v/>
      </c>
      <c r="H679" s="81" t="str">
        <f t="shared" si="72"/>
        <v/>
      </c>
      <c r="I679" s="83" t="str">
        <f t="shared" si="67"/>
        <v/>
      </c>
      <c r="J679" s="10" t="str">
        <f t="shared" si="70"/>
        <v/>
      </c>
    </row>
    <row r="680" spans="1:10" x14ac:dyDescent="0.25">
      <c r="A680" s="10" t="str">
        <f>IF(B680="","",COUNTA($B$33:B680)-COUNTBLANK($B$33:B680))</f>
        <v/>
      </c>
      <c r="B680" s="1"/>
      <c r="C680" s="10" t="str">
        <f>IF(B680="","",AVERAGE($B$33:B680))</f>
        <v/>
      </c>
      <c r="D680" s="10" t="str">
        <f>IF(B680="","",_xlfn.STDEV.S($B$33:B680))</f>
        <v/>
      </c>
      <c r="E680" s="82" t="str">
        <f t="shared" si="71"/>
        <v/>
      </c>
      <c r="F680" s="80" t="str">
        <f t="shared" si="68"/>
        <v/>
      </c>
      <c r="G680" s="80" t="str">
        <f t="shared" si="69"/>
        <v/>
      </c>
      <c r="H680" s="81" t="str">
        <f t="shared" si="72"/>
        <v/>
      </c>
      <c r="I680" s="83" t="str">
        <f t="shared" si="67"/>
        <v/>
      </c>
      <c r="J680" s="10" t="str">
        <f t="shared" si="70"/>
        <v/>
      </c>
    </row>
    <row r="681" spans="1:10" x14ac:dyDescent="0.25">
      <c r="A681" s="10" t="str">
        <f>IF(B681="","",COUNTA($B$33:B681)-COUNTBLANK($B$33:B681))</f>
        <v/>
      </c>
      <c r="B681" s="1"/>
      <c r="C681" s="10" t="str">
        <f>IF(B681="","",AVERAGE($B$33:B681))</f>
        <v/>
      </c>
      <c r="D681" s="10" t="str">
        <f>IF(B681="","",_xlfn.STDEV.S($B$33:B681))</f>
        <v/>
      </c>
      <c r="E681" s="82" t="str">
        <f t="shared" si="71"/>
        <v/>
      </c>
      <c r="F681" s="80" t="str">
        <f t="shared" si="68"/>
        <v/>
      </c>
      <c r="G681" s="80" t="str">
        <f t="shared" si="69"/>
        <v/>
      </c>
      <c r="H681" s="81" t="str">
        <f t="shared" si="72"/>
        <v/>
      </c>
      <c r="I681" s="83" t="str">
        <f t="shared" si="67"/>
        <v/>
      </c>
      <c r="J681" s="10" t="str">
        <f t="shared" si="70"/>
        <v/>
      </c>
    </row>
    <row r="682" spans="1:10" x14ac:dyDescent="0.25">
      <c r="A682" s="10" t="str">
        <f>IF(B682="","",COUNTA($B$33:B682)-COUNTBLANK($B$33:B682))</f>
        <v/>
      </c>
      <c r="B682" s="1"/>
      <c r="C682" s="10" t="str">
        <f>IF(B682="","",AVERAGE($B$33:B682))</f>
        <v/>
      </c>
      <c r="D682" s="10" t="str">
        <f>IF(B682="","",_xlfn.STDEV.S($B$33:B682))</f>
        <v/>
      </c>
      <c r="E682" s="82" t="str">
        <f t="shared" si="71"/>
        <v/>
      </c>
      <c r="F682" s="80" t="str">
        <f t="shared" si="68"/>
        <v/>
      </c>
      <c r="G682" s="80" t="str">
        <f t="shared" si="69"/>
        <v/>
      </c>
      <c r="H682" s="81" t="str">
        <f t="shared" si="72"/>
        <v/>
      </c>
      <c r="I682" s="83" t="str">
        <f t="shared" si="67"/>
        <v/>
      </c>
      <c r="J682" s="10" t="str">
        <f t="shared" si="70"/>
        <v/>
      </c>
    </row>
    <row r="683" spans="1:10" x14ac:dyDescent="0.25">
      <c r="A683" s="10" t="str">
        <f>IF(B683="","",COUNTA($B$33:B683)-COUNTBLANK($B$33:B683))</f>
        <v/>
      </c>
      <c r="B683" s="1"/>
      <c r="C683" s="10" t="str">
        <f>IF(B683="","",AVERAGE($B$33:B683))</f>
        <v/>
      </c>
      <c r="D683" s="10" t="str">
        <f>IF(B683="","",_xlfn.STDEV.S($B$33:B683))</f>
        <v/>
      </c>
      <c r="E683" s="82" t="str">
        <f t="shared" si="71"/>
        <v/>
      </c>
      <c r="F683" s="80" t="str">
        <f t="shared" si="68"/>
        <v/>
      </c>
      <c r="G683" s="80" t="str">
        <f t="shared" si="69"/>
        <v/>
      </c>
      <c r="H683" s="81" t="str">
        <f t="shared" si="72"/>
        <v/>
      </c>
      <c r="I683" s="83" t="str">
        <f t="shared" si="67"/>
        <v/>
      </c>
      <c r="J683" s="10" t="str">
        <f t="shared" si="70"/>
        <v/>
      </c>
    </row>
    <row r="684" spans="1:10" x14ac:dyDescent="0.25">
      <c r="A684" s="10" t="str">
        <f>IF(B684="","",COUNTA($B$33:B684)-COUNTBLANK($B$33:B684))</f>
        <v/>
      </c>
      <c r="B684" s="1"/>
      <c r="C684" s="10" t="str">
        <f>IF(B684="","",AVERAGE($B$33:B684))</f>
        <v/>
      </c>
      <c r="D684" s="10" t="str">
        <f>IF(B684="","",_xlfn.STDEV.S($B$33:B684))</f>
        <v/>
      </c>
      <c r="E684" s="82" t="str">
        <f t="shared" si="71"/>
        <v/>
      </c>
      <c r="F684" s="80" t="str">
        <f t="shared" si="68"/>
        <v/>
      </c>
      <c r="G684" s="80" t="str">
        <f t="shared" si="69"/>
        <v/>
      </c>
      <c r="H684" s="81" t="str">
        <f t="shared" si="72"/>
        <v/>
      </c>
      <c r="I684" s="83" t="str">
        <f t="shared" si="67"/>
        <v/>
      </c>
      <c r="J684" s="10" t="str">
        <f t="shared" si="70"/>
        <v/>
      </c>
    </row>
    <row r="685" spans="1:10" x14ac:dyDescent="0.25">
      <c r="A685" s="10" t="str">
        <f>IF(B685="","",COUNTA($B$33:B685)-COUNTBLANK($B$33:B685))</f>
        <v/>
      </c>
      <c r="B685" s="1"/>
      <c r="C685" s="10" t="str">
        <f>IF(B685="","",AVERAGE($B$33:B685))</f>
        <v/>
      </c>
      <c r="D685" s="10" t="str">
        <f>IF(B685="","",_xlfn.STDEV.S($B$33:B685))</f>
        <v/>
      </c>
      <c r="E685" s="82" t="str">
        <f t="shared" si="71"/>
        <v/>
      </c>
      <c r="F685" s="80" t="str">
        <f t="shared" si="68"/>
        <v/>
      </c>
      <c r="G685" s="80" t="str">
        <f t="shared" si="69"/>
        <v/>
      </c>
      <c r="H685" s="81" t="str">
        <f t="shared" si="72"/>
        <v/>
      </c>
      <c r="I685" s="83" t="str">
        <f t="shared" si="67"/>
        <v/>
      </c>
      <c r="J685" s="10" t="str">
        <f t="shared" si="70"/>
        <v/>
      </c>
    </row>
    <row r="686" spans="1:10" x14ac:dyDescent="0.25">
      <c r="A686" s="10" t="str">
        <f>IF(B686="","",COUNTA($B$33:B686)-COUNTBLANK($B$33:B686))</f>
        <v/>
      </c>
      <c r="B686" s="1"/>
      <c r="C686" s="10" t="str">
        <f>IF(B686="","",AVERAGE($B$33:B686))</f>
        <v/>
      </c>
      <c r="D686" s="10" t="str">
        <f>IF(B686="","",_xlfn.STDEV.S($B$33:B686))</f>
        <v/>
      </c>
      <c r="E686" s="82" t="str">
        <f t="shared" si="71"/>
        <v/>
      </c>
      <c r="F686" s="80" t="str">
        <f t="shared" si="68"/>
        <v/>
      </c>
      <c r="G686" s="80" t="str">
        <f t="shared" si="69"/>
        <v/>
      </c>
      <c r="H686" s="81" t="str">
        <f t="shared" si="72"/>
        <v/>
      </c>
      <c r="I686" s="83" t="str">
        <f t="shared" si="67"/>
        <v/>
      </c>
      <c r="J686" s="10" t="str">
        <f t="shared" si="70"/>
        <v/>
      </c>
    </row>
    <row r="687" spans="1:10" x14ac:dyDescent="0.25">
      <c r="A687" s="10" t="str">
        <f>IF(B687="","",COUNTA($B$33:B687)-COUNTBLANK($B$33:B687))</f>
        <v/>
      </c>
      <c r="B687" s="1"/>
      <c r="C687" s="10" t="str">
        <f>IF(B687="","",AVERAGE($B$33:B687))</f>
        <v/>
      </c>
      <c r="D687" s="10" t="str">
        <f>IF(B687="","",_xlfn.STDEV.S($B$33:B687))</f>
        <v/>
      </c>
      <c r="E687" s="82" t="str">
        <f t="shared" si="71"/>
        <v/>
      </c>
      <c r="F687" s="80" t="str">
        <f t="shared" si="68"/>
        <v/>
      </c>
      <c r="G687" s="80" t="str">
        <f t="shared" si="69"/>
        <v/>
      </c>
      <c r="H687" s="81" t="str">
        <f t="shared" si="72"/>
        <v/>
      </c>
      <c r="I687" s="83" t="str">
        <f t="shared" si="67"/>
        <v/>
      </c>
      <c r="J687" s="10" t="str">
        <f t="shared" si="70"/>
        <v/>
      </c>
    </row>
    <row r="688" spans="1:10" x14ac:dyDescent="0.25">
      <c r="A688" s="10" t="str">
        <f>IF(B688="","",COUNTA($B$33:B688)-COUNTBLANK($B$33:B688))</f>
        <v/>
      </c>
      <c r="B688" s="1"/>
      <c r="C688" s="10" t="str">
        <f>IF(B688="","",AVERAGE($B$33:B688))</f>
        <v/>
      </c>
      <c r="D688" s="10" t="str">
        <f>IF(B688="","",_xlfn.STDEV.S($B$33:B688))</f>
        <v/>
      </c>
      <c r="E688" s="82" t="str">
        <f t="shared" si="71"/>
        <v/>
      </c>
      <c r="F688" s="80" t="str">
        <f t="shared" si="68"/>
        <v/>
      </c>
      <c r="G688" s="80" t="str">
        <f t="shared" si="69"/>
        <v/>
      </c>
      <c r="H688" s="81" t="str">
        <f t="shared" si="72"/>
        <v/>
      </c>
      <c r="I688" s="83" t="str">
        <f t="shared" si="67"/>
        <v/>
      </c>
      <c r="J688" s="10" t="str">
        <f t="shared" si="70"/>
        <v/>
      </c>
    </row>
    <row r="689" spans="1:10" x14ac:dyDescent="0.25">
      <c r="A689" s="10" t="str">
        <f>IF(B689="","",COUNTA($B$33:B689)-COUNTBLANK($B$33:B689))</f>
        <v/>
      </c>
      <c r="B689" s="1"/>
      <c r="C689" s="10" t="str">
        <f>IF(B689="","",AVERAGE($B$33:B689))</f>
        <v/>
      </c>
      <c r="D689" s="10" t="str">
        <f>IF(B689="","",_xlfn.STDEV.S($B$33:B689))</f>
        <v/>
      </c>
      <c r="E689" s="82" t="str">
        <f t="shared" si="71"/>
        <v/>
      </c>
      <c r="F689" s="80" t="str">
        <f t="shared" si="68"/>
        <v/>
      </c>
      <c r="G689" s="80" t="str">
        <f t="shared" si="69"/>
        <v/>
      </c>
      <c r="H689" s="81" t="str">
        <f t="shared" si="72"/>
        <v/>
      </c>
      <c r="I689" s="83" t="str">
        <f t="shared" si="67"/>
        <v/>
      </c>
      <c r="J689" s="10" t="str">
        <f t="shared" si="70"/>
        <v/>
      </c>
    </row>
    <row r="690" spans="1:10" x14ac:dyDescent="0.25">
      <c r="A690" s="10" t="str">
        <f>IF(B690="","",COUNTA($B$33:B690)-COUNTBLANK($B$33:B690))</f>
        <v/>
      </c>
      <c r="B690" s="1"/>
      <c r="C690" s="10" t="str">
        <f>IF(B690="","",AVERAGE($B$33:B690))</f>
        <v/>
      </c>
      <c r="D690" s="10" t="str">
        <f>IF(B690="","",_xlfn.STDEV.S($B$33:B690))</f>
        <v/>
      </c>
      <c r="E690" s="82" t="str">
        <f t="shared" si="71"/>
        <v/>
      </c>
      <c r="F690" s="80" t="str">
        <f t="shared" si="68"/>
        <v/>
      </c>
      <c r="G690" s="80" t="str">
        <f t="shared" si="69"/>
        <v/>
      </c>
      <c r="H690" s="81" t="str">
        <f t="shared" si="72"/>
        <v/>
      </c>
      <c r="I690" s="83" t="str">
        <f t="shared" si="67"/>
        <v/>
      </c>
      <c r="J690" s="10" t="str">
        <f t="shared" si="70"/>
        <v/>
      </c>
    </row>
    <row r="691" spans="1:10" x14ac:dyDescent="0.25">
      <c r="A691" s="10" t="str">
        <f>IF(B691="","",COUNTA($B$33:B691)-COUNTBLANK($B$33:B691))</f>
        <v/>
      </c>
      <c r="B691" s="1"/>
      <c r="C691" s="10" t="str">
        <f>IF(B691="","",AVERAGE($B$33:B691))</f>
        <v/>
      </c>
      <c r="D691" s="10" t="str">
        <f>IF(B691="","",_xlfn.STDEV.S($B$33:B691))</f>
        <v/>
      </c>
      <c r="E691" s="82" t="str">
        <f t="shared" si="71"/>
        <v/>
      </c>
      <c r="F691" s="80" t="str">
        <f t="shared" si="68"/>
        <v/>
      </c>
      <c r="G691" s="80" t="str">
        <f t="shared" si="69"/>
        <v/>
      </c>
      <c r="H691" s="81" t="str">
        <f t="shared" si="72"/>
        <v/>
      </c>
      <c r="I691" s="83" t="str">
        <f t="shared" si="67"/>
        <v/>
      </c>
      <c r="J691" s="10" t="str">
        <f t="shared" si="70"/>
        <v/>
      </c>
    </row>
    <row r="692" spans="1:10" x14ac:dyDescent="0.25">
      <c r="A692" s="10" t="str">
        <f>IF(B692="","",COUNTA($B$33:B692)-COUNTBLANK($B$33:B692))</f>
        <v/>
      </c>
      <c r="B692" s="1"/>
      <c r="C692" s="10" t="str">
        <f>IF(B692="","",AVERAGE($B$33:B692))</f>
        <v/>
      </c>
      <c r="D692" s="10" t="str">
        <f>IF(B692="","",_xlfn.STDEV.S($B$33:B692))</f>
        <v/>
      </c>
      <c r="E692" s="82" t="str">
        <f t="shared" si="71"/>
        <v/>
      </c>
      <c r="F692" s="80" t="str">
        <f t="shared" si="68"/>
        <v/>
      </c>
      <c r="G692" s="80" t="str">
        <f t="shared" si="69"/>
        <v/>
      </c>
      <c r="H692" s="81" t="str">
        <f t="shared" si="72"/>
        <v/>
      </c>
      <c r="I692" s="83" t="str">
        <f t="shared" si="67"/>
        <v/>
      </c>
      <c r="J692" s="10" t="str">
        <f t="shared" si="70"/>
        <v/>
      </c>
    </row>
    <row r="693" spans="1:10" x14ac:dyDescent="0.25">
      <c r="A693" s="10" t="str">
        <f>IF(B693="","",COUNTA($B$33:B693)-COUNTBLANK($B$33:B693))</f>
        <v/>
      </c>
      <c r="B693" s="1"/>
      <c r="C693" s="10" t="str">
        <f>IF(B693="","",AVERAGE($B$33:B693))</f>
        <v/>
      </c>
      <c r="D693" s="10" t="str">
        <f>IF(B693="","",_xlfn.STDEV.S($B$33:B693))</f>
        <v/>
      </c>
      <c r="E693" s="82" t="str">
        <f t="shared" si="71"/>
        <v/>
      </c>
      <c r="F693" s="80" t="str">
        <f t="shared" si="68"/>
        <v/>
      </c>
      <c r="G693" s="80" t="str">
        <f t="shared" si="69"/>
        <v/>
      </c>
      <c r="H693" s="81" t="str">
        <f t="shared" si="72"/>
        <v/>
      </c>
      <c r="I693" s="83" t="str">
        <f t="shared" si="67"/>
        <v/>
      </c>
      <c r="J693" s="10" t="str">
        <f t="shared" si="70"/>
        <v/>
      </c>
    </row>
    <row r="694" spans="1:10" x14ac:dyDescent="0.25">
      <c r="A694" s="10" t="str">
        <f>IF(B694="","",COUNTA($B$33:B694)-COUNTBLANK($B$33:B694))</f>
        <v/>
      </c>
      <c r="B694" s="1"/>
      <c r="C694" s="10" t="str">
        <f>IF(B694="","",AVERAGE($B$33:B694))</f>
        <v/>
      </c>
      <c r="D694" s="10" t="str">
        <f>IF(B694="","",_xlfn.STDEV.S($B$33:B694))</f>
        <v/>
      </c>
      <c r="E694" s="82" t="str">
        <f t="shared" si="71"/>
        <v/>
      </c>
      <c r="F694" s="80" t="str">
        <f t="shared" si="68"/>
        <v/>
      </c>
      <c r="G694" s="80" t="str">
        <f t="shared" si="69"/>
        <v/>
      </c>
      <c r="H694" s="81" t="str">
        <f t="shared" si="72"/>
        <v/>
      </c>
      <c r="I694" s="83" t="str">
        <f t="shared" si="67"/>
        <v/>
      </c>
      <c r="J694" s="10" t="str">
        <f t="shared" si="70"/>
        <v/>
      </c>
    </row>
    <row r="695" spans="1:10" x14ac:dyDescent="0.25">
      <c r="A695" s="10" t="str">
        <f>IF(B695="","",COUNTA($B$33:B695)-COUNTBLANK($B$33:B695))</f>
        <v/>
      </c>
      <c r="B695" s="1"/>
      <c r="C695" s="10" t="str">
        <f>IF(B695="","",AVERAGE($B$33:B695))</f>
        <v/>
      </c>
      <c r="D695" s="10" t="str">
        <f>IF(B695="","",_xlfn.STDEV.S($B$33:B695))</f>
        <v/>
      </c>
      <c r="E695" s="82" t="str">
        <f t="shared" si="71"/>
        <v/>
      </c>
      <c r="F695" s="80" t="str">
        <f t="shared" si="68"/>
        <v/>
      </c>
      <c r="G695" s="80" t="str">
        <f t="shared" si="69"/>
        <v/>
      </c>
      <c r="H695" s="81" t="str">
        <f t="shared" si="72"/>
        <v/>
      </c>
      <c r="I695" s="83" t="str">
        <f t="shared" si="67"/>
        <v/>
      </c>
      <c r="J695" s="10" t="str">
        <f t="shared" si="70"/>
        <v/>
      </c>
    </row>
    <row r="696" spans="1:10" x14ac:dyDescent="0.25">
      <c r="A696" s="10" t="str">
        <f>IF(B696="","",COUNTA($B$33:B696)-COUNTBLANK($B$33:B696))</f>
        <v/>
      </c>
      <c r="B696" s="1"/>
      <c r="C696" s="10" t="str">
        <f>IF(B696="","",AVERAGE($B$33:B696))</f>
        <v/>
      </c>
      <c r="D696" s="10" t="str">
        <f>IF(B696="","",_xlfn.STDEV.S($B$33:B696))</f>
        <v/>
      </c>
      <c r="E696" s="82" t="str">
        <f t="shared" si="71"/>
        <v/>
      </c>
      <c r="F696" s="80" t="str">
        <f t="shared" si="68"/>
        <v/>
      </c>
      <c r="G696" s="80" t="str">
        <f t="shared" si="69"/>
        <v/>
      </c>
      <c r="H696" s="81" t="str">
        <f t="shared" si="72"/>
        <v/>
      </c>
      <c r="I696" s="83" t="str">
        <f t="shared" si="67"/>
        <v/>
      </c>
      <c r="J696" s="10" t="str">
        <f t="shared" si="70"/>
        <v/>
      </c>
    </row>
    <row r="697" spans="1:10" x14ac:dyDescent="0.25">
      <c r="A697" s="10" t="str">
        <f>IF(B697="","",COUNTA($B$33:B697)-COUNTBLANK($B$33:B697))</f>
        <v/>
      </c>
      <c r="B697" s="1"/>
      <c r="C697" s="10" t="str">
        <f>IF(B697="","",AVERAGE($B$33:B697))</f>
        <v/>
      </c>
      <c r="D697" s="10" t="str">
        <f>IF(B697="","",_xlfn.STDEV.S($B$33:B697))</f>
        <v/>
      </c>
      <c r="E697" s="82" t="str">
        <f t="shared" si="71"/>
        <v/>
      </c>
      <c r="F697" s="80" t="str">
        <f t="shared" si="68"/>
        <v/>
      </c>
      <c r="G697" s="80" t="str">
        <f t="shared" si="69"/>
        <v/>
      </c>
      <c r="H697" s="81" t="str">
        <f t="shared" si="72"/>
        <v/>
      </c>
      <c r="I697" s="83" t="str">
        <f t="shared" si="67"/>
        <v/>
      </c>
      <c r="J697" s="10" t="str">
        <f t="shared" si="70"/>
        <v/>
      </c>
    </row>
    <row r="698" spans="1:10" x14ac:dyDescent="0.25">
      <c r="A698" s="10" t="str">
        <f>IF(B698="","",COUNTA($B$33:B698)-COUNTBLANK($B$33:B698))</f>
        <v/>
      </c>
      <c r="B698" s="1"/>
      <c r="C698" s="10" t="str">
        <f>IF(B698="","",AVERAGE($B$33:B698))</f>
        <v/>
      </c>
      <c r="D698" s="10" t="str">
        <f>IF(B698="","",_xlfn.STDEV.S($B$33:B698))</f>
        <v/>
      </c>
      <c r="E698" s="82" t="str">
        <f t="shared" si="71"/>
        <v/>
      </c>
      <c r="F698" s="80" t="str">
        <f t="shared" si="68"/>
        <v/>
      </c>
      <c r="G698" s="80" t="str">
        <f t="shared" si="69"/>
        <v/>
      </c>
      <c r="H698" s="81" t="str">
        <f t="shared" si="72"/>
        <v/>
      </c>
      <c r="I698" s="83" t="str">
        <f t="shared" si="67"/>
        <v/>
      </c>
      <c r="J698" s="10" t="str">
        <f t="shared" si="70"/>
        <v/>
      </c>
    </row>
    <row r="699" spans="1:10" x14ac:dyDescent="0.25">
      <c r="A699" s="10" t="str">
        <f>IF(B699="","",COUNTA($B$33:B699)-COUNTBLANK($B$33:B699))</f>
        <v/>
      </c>
      <c r="B699" s="1"/>
      <c r="C699" s="10" t="str">
        <f>IF(B699="","",AVERAGE($B$33:B699))</f>
        <v/>
      </c>
      <c r="D699" s="10" t="str">
        <f>IF(B699="","",_xlfn.STDEV.S($B$33:B699))</f>
        <v/>
      </c>
      <c r="E699" s="82" t="str">
        <f t="shared" si="71"/>
        <v/>
      </c>
      <c r="F699" s="80" t="str">
        <f t="shared" si="68"/>
        <v/>
      </c>
      <c r="G699" s="80" t="str">
        <f t="shared" si="69"/>
        <v/>
      </c>
      <c r="H699" s="81" t="str">
        <f t="shared" si="72"/>
        <v/>
      </c>
      <c r="I699" s="83" t="str">
        <f t="shared" si="67"/>
        <v/>
      </c>
      <c r="J699" s="10" t="str">
        <f t="shared" si="70"/>
        <v/>
      </c>
    </row>
    <row r="700" spans="1:10" x14ac:dyDescent="0.25">
      <c r="A700" s="10" t="str">
        <f>IF(B700="","",COUNTA($B$33:B700)-COUNTBLANK($B$33:B700))</f>
        <v/>
      </c>
      <c r="B700" s="1"/>
      <c r="C700" s="10" t="str">
        <f>IF(B700="","",AVERAGE($B$33:B700))</f>
        <v/>
      </c>
      <c r="D700" s="10" t="str">
        <f>IF(B700="","",_xlfn.STDEV.S($B$33:B700))</f>
        <v/>
      </c>
      <c r="E700" s="82" t="str">
        <f t="shared" si="71"/>
        <v/>
      </c>
      <c r="F700" s="80" t="str">
        <f t="shared" si="68"/>
        <v/>
      </c>
      <c r="G700" s="80" t="str">
        <f t="shared" si="69"/>
        <v/>
      </c>
      <c r="H700" s="81" t="str">
        <f t="shared" si="72"/>
        <v/>
      </c>
      <c r="I700" s="83" t="str">
        <f t="shared" si="67"/>
        <v/>
      </c>
      <c r="J700" s="10" t="str">
        <f t="shared" si="70"/>
        <v/>
      </c>
    </row>
    <row r="701" spans="1:10" x14ac:dyDescent="0.25">
      <c r="A701" s="10" t="str">
        <f>IF(B701="","",COUNTA($B$33:B701)-COUNTBLANK($B$33:B701))</f>
        <v/>
      </c>
      <c r="B701" s="1"/>
      <c r="C701" s="10" t="str">
        <f>IF(B701="","",AVERAGE($B$33:B701))</f>
        <v/>
      </c>
      <c r="D701" s="10" t="str">
        <f>IF(B701="","",_xlfn.STDEV.S($B$33:B701))</f>
        <v/>
      </c>
      <c r="E701" s="82" t="str">
        <f t="shared" si="71"/>
        <v/>
      </c>
      <c r="F701" s="80" t="str">
        <f t="shared" si="68"/>
        <v/>
      </c>
      <c r="G701" s="80" t="str">
        <f t="shared" si="69"/>
        <v/>
      </c>
      <c r="H701" s="81" t="str">
        <f t="shared" si="72"/>
        <v/>
      </c>
      <c r="I701" s="83" t="str">
        <f t="shared" si="67"/>
        <v/>
      </c>
      <c r="J701" s="10" t="str">
        <f t="shared" si="70"/>
        <v/>
      </c>
    </row>
    <row r="702" spans="1:10" x14ac:dyDescent="0.25">
      <c r="A702" s="10" t="str">
        <f>IF(B702="","",COUNTA($B$33:B702)-COUNTBLANK($B$33:B702))</f>
        <v/>
      </c>
      <c r="B702" s="1"/>
      <c r="C702" s="10" t="str">
        <f>IF(B702="","",AVERAGE($B$33:B702))</f>
        <v/>
      </c>
      <c r="D702" s="10" t="str">
        <f>IF(B702="","",_xlfn.STDEV.S($B$33:B702))</f>
        <v/>
      </c>
      <c r="E702" s="82" t="str">
        <f t="shared" si="71"/>
        <v/>
      </c>
      <c r="F702" s="80" t="str">
        <f t="shared" si="68"/>
        <v/>
      </c>
      <c r="G702" s="80" t="str">
        <f t="shared" si="69"/>
        <v/>
      </c>
      <c r="H702" s="81" t="str">
        <f t="shared" si="72"/>
        <v/>
      </c>
      <c r="I702" s="83" t="str">
        <f t="shared" si="67"/>
        <v/>
      </c>
      <c r="J702" s="10" t="str">
        <f t="shared" si="70"/>
        <v/>
      </c>
    </row>
    <row r="703" spans="1:10" x14ac:dyDescent="0.25">
      <c r="A703" s="10" t="str">
        <f>IF(B703="","",COUNTA($B$33:B703)-COUNTBLANK($B$33:B703))</f>
        <v/>
      </c>
      <c r="B703" s="1"/>
      <c r="C703" s="10" t="str">
        <f>IF(B703="","",AVERAGE($B$33:B703))</f>
        <v/>
      </c>
      <c r="D703" s="10" t="str">
        <f>IF(B703="","",_xlfn.STDEV.S($B$33:B703))</f>
        <v/>
      </c>
      <c r="E703" s="82" t="str">
        <f t="shared" si="71"/>
        <v/>
      </c>
      <c r="F703" s="80" t="str">
        <f t="shared" si="68"/>
        <v/>
      </c>
      <c r="G703" s="80" t="str">
        <f t="shared" si="69"/>
        <v/>
      </c>
      <c r="H703" s="81" t="str">
        <f t="shared" si="72"/>
        <v/>
      </c>
      <c r="I703" s="83" t="str">
        <f t="shared" si="67"/>
        <v/>
      </c>
      <c r="J703" s="10" t="str">
        <f t="shared" si="70"/>
        <v/>
      </c>
    </row>
    <row r="704" spans="1:10" x14ac:dyDescent="0.25">
      <c r="A704" s="10" t="str">
        <f>IF(B704="","",COUNTA($B$33:B704)-COUNTBLANK($B$33:B704))</f>
        <v/>
      </c>
      <c r="B704" s="1"/>
      <c r="C704" s="10" t="str">
        <f>IF(B704="","",AVERAGE($B$33:B704))</f>
        <v/>
      </c>
      <c r="D704" s="10" t="str">
        <f>IF(B704="","",_xlfn.STDEV.S($B$33:B704))</f>
        <v/>
      </c>
      <c r="E704" s="82" t="str">
        <f t="shared" si="71"/>
        <v/>
      </c>
      <c r="F704" s="80" t="str">
        <f t="shared" si="68"/>
        <v/>
      </c>
      <c r="G704" s="80" t="str">
        <f t="shared" si="69"/>
        <v/>
      </c>
      <c r="H704" s="81" t="str">
        <f t="shared" si="72"/>
        <v/>
      </c>
      <c r="I704" s="83" t="str">
        <f t="shared" si="67"/>
        <v/>
      </c>
      <c r="J704" s="10" t="str">
        <f t="shared" si="70"/>
        <v/>
      </c>
    </row>
    <row r="705" spans="1:10" x14ac:dyDescent="0.25">
      <c r="A705" s="10" t="str">
        <f>IF(B705="","",COUNTA($B$33:B705)-COUNTBLANK($B$33:B705))</f>
        <v/>
      </c>
      <c r="B705" s="1"/>
      <c r="C705" s="10" t="str">
        <f>IF(B705="","",AVERAGE($B$33:B705))</f>
        <v/>
      </c>
      <c r="D705" s="10" t="str">
        <f>IF(B705="","",_xlfn.STDEV.S($B$33:B705))</f>
        <v/>
      </c>
      <c r="E705" s="82" t="str">
        <f t="shared" si="71"/>
        <v/>
      </c>
      <c r="F705" s="80" t="str">
        <f t="shared" si="68"/>
        <v/>
      </c>
      <c r="G705" s="80" t="str">
        <f t="shared" si="69"/>
        <v/>
      </c>
      <c r="H705" s="81" t="str">
        <f t="shared" si="72"/>
        <v/>
      </c>
      <c r="I705" s="83" t="str">
        <f t="shared" si="67"/>
        <v/>
      </c>
      <c r="J705" s="10" t="str">
        <f t="shared" si="70"/>
        <v/>
      </c>
    </row>
    <row r="706" spans="1:10" x14ac:dyDescent="0.25">
      <c r="A706" s="10" t="str">
        <f>IF(B706="","",COUNTA($B$33:B706)-COUNTBLANK($B$33:B706))</f>
        <v/>
      </c>
      <c r="B706" s="1"/>
      <c r="C706" s="10" t="str">
        <f>IF(B706="","",AVERAGE($B$33:B706))</f>
        <v/>
      </c>
      <c r="D706" s="10" t="str">
        <f>IF(B706="","",_xlfn.STDEV.S($B$33:B706))</f>
        <v/>
      </c>
      <c r="E706" s="82" t="str">
        <f t="shared" si="71"/>
        <v/>
      </c>
      <c r="F706" s="80" t="str">
        <f t="shared" si="68"/>
        <v/>
      </c>
      <c r="G706" s="80" t="str">
        <f t="shared" si="69"/>
        <v/>
      </c>
      <c r="H706" s="81" t="str">
        <f t="shared" si="72"/>
        <v/>
      </c>
      <c r="I706" s="83" t="str">
        <f t="shared" si="67"/>
        <v/>
      </c>
      <c r="J706" s="10" t="str">
        <f t="shared" si="70"/>
        <v/>
      </c>
    </row>
    <row r="707" spans="1:10" x14ac:dyDescent="0.25">
      <c r="A707" s="10" t="str">
        <f>IF(B707="","",COUNTA($B$33:B707)-COUNTBLANK($B$33:B707))</f>
        <v/>
      </c>
      <c r="B707" s="1"/>
      <c r="C707" s="10" t="str">
        <f>IF(B707="","",AVERAGE($B$33:B707))</f>
        <v/>
      </c>
      <c r="D707" s="10" t="str">
        <f>IF(B707="","",_xlfn.STDEV.S($B$33:B707))</f>
        <v/>
      </c>
      <c r="E707" s="82" t="str">
        <f t="shared" si="71"/>
        <v/>
      </c>
      <c r="F707" s="80" t="str">
        <f t="shared" si="68"/>
        <v/>
      </c>
      <c r="G707" s="80" t="str">
        <f t="shared" si="69"/>
        <v/>
      </c>
      <c r="H707" s="81" t="str">
        <f t="shared" si="72"/>
        <v/>
      </c>
      <c r="I707" s="83" t="str">
        <f t="shared" si="67"/>
        <v/>
      </c>
      <c r="J707" s="10" t="str">
        <f t="shared" si="70"/>
        <v/>
      </c>
    </row>
    <row r="708" spans="1:10" x14ac:dyDescent="0.25">
      <c r="A708" s="10" t="str">
        <f>IF(B708="","",COUNTA($B$33:B708)-COUNTBLANK($B$33:B708))</f>
        <v/>
      </c>
      <c r="B708" s="1"/>
      <c r="C708" s="10" t="str">
        <f>IF(B708="","",AVERAGE($B$33:B708))</f>
        <v/>
      </c>
      <c r="D708" s="10" t="str">
        <f>IF(B708="","",_xlfn.STDEV.S($B$33:B708))</f>
        <v/>
      </c>
      <c r="E708" s="82" t="str">
        <f t="shared" si="71"/>
        <v/>
      </c>
      <c r="F708" s="80" t="str">
        <f t="shared" si="68"/>
        <v/>
      </c>
      <c r="G708" s="80" t="str">
        <f t="shared" si="69"/>
        <v/>
      </c>
      <c r="H708" s="81" t="str">
        <f t="shared" si="72"/>
        <v/>
      </c>
      <c r="I708" s="83" t="str">
        <f t="shared" si="67"/>
        <v/>
      </c>
      <c r="J708" s="10" t="str">
        <f t="shared" si="70"/>
        <v/>
      </c>
    </row>
    <row r="709" spans="1:10" x14ac:dyDescent="0.25">
      <c r="A709" s="10" t="str">
        <f>IF(B709="","",COUNTA($B$33:B709)-COUNTBLANK($B$33:B709))</f>
        <v/>
      </c>
      <c r="B709" s="1"/>
      <c r="C709" s="10" t="str">
        <f>IF(B709="","",AVERAGE($B$33:B709))</f>
        <v/>
      </c>
      <c r="D709" s="10" t="str">
        <f>IF(B709="","",_xlfn.STDEV.S($B$33:B709))</f>
        <v/>
      </c>
      <c r="E709" s="82" t="str">
        <f t="shared" si="71"/>
        <v/>
      </c>
      <c r="F709" s="80" t="str">
        <f t="shared" si="68"/>
        <v/>
      </c>
      <c r="G709" s="80" t="str">
        <f t="shared" si="69"/>
        <v/>
      </c>
      <c r="H709" s="81" t="str">
        <f t="shared" si="72"/>
        <v/>
      </c>
      <c r="I709" s="83" t="str">
        <f t="shared" si="67"/>
        <v/>
      </c>
      <c r="J709" s="10" t="str">
        <f t="shared" si="70"/>
        <v/>
      </c>
    </row>
    <row r="710" spans="1:10" x14ac:dyDescent="0.25">
      <c r="A710" s="10" t="str">
        <f>IF(B710="","",COUNTA($B$33:B710)-COUNTBLANK($B$33:B710))</f>
        <v/>
      </c>
      <c r="B710" s="1"/>
      <c r="C710" s="10" t="str">
        <f>IF(B710="","",AVERAGE($B$33:B710))</f>
        <v/>
      </c>
      <c r="D710" s="10" t="str">
        <f>IF(B710="","",_xlfn.STDEV.S($B$33:B710))</f>
        <v/>
      </c>
      <c r="E710" s="82" t="str">
        <f t="shared" si="71"/>
        <v/>
      </c>
      <c r="F710" s="80" t="str">
        <f t="shared" si="68"/>
        <v/>
      </c>
      <c r="G710" s="80" t="str">
        <f t="shared" si="69"/>
        <v/>
      </c>
      <c r="H710" s="81" t="str">
        <f t="shared" si="72"/>
        <v/>
      </c>
      <c r="I710" s="83" t="str">
        <f t="shared" si="67"/>
        <v/>
      </c>
      <c r="J710" s="10" t="str">
        <f t="shared" si="70"/>
        <v/>
      </c>
    </row>
    <row r="711" spans="1:10" x14ac:dyDescent="0.25">
      <c r="A711" s="10" t="str">
        <f>IF(B711="","",COUNTA($B$33:B711)-COUNTBLANK($B$33:B711))</f>
        <v/>
      </c>
      <c r="B711" s="1"/>
      <c r="C711" s="10" t="str">
        <f>IF(B711="","",AVERAGE($B$33:B711))</f>
        <v/>
      </c>
      <c r="D711" s="10" t="str">
        <f>IF(B711="","",_xlfn.STDEV.S($B$33:B711))</f>
        <v/>
      </c>
      <c r="E711" s="82" t="str">
        <f t="shared" si="71"/>
        <v/>
      </c>
      <c r="F711" s="80" t="str">
        <f t="shared" si="68"/>
        <v/>
      </c>
      <c r="G711" s="80" t="str">
        <f t="shared" si="69"/>
        <v/>
      </c>
      <c r="H711" s="81" t="str">
        <f t="shared" si="72"/>
        <v/>
      </c>
      <c r="I711" s="83" t="str">
        <f t="shared" si="67"/>
        <v/>
      </c>
      <c r="J711" s="10" t="str">
        <f t="shared" si="70"/>
        <v/>
      </c>
    </row>
    <row r="712" spans="1:10" x14ac:dyDescent="0.25">
      <c r="A712" s="10" t="str">
        <f>IF(B712="","",COUNTA($B$33:B712)-COUNTBLANK($B$33:B712))</f>
        <v/>
      </c>
      <c r="B712" s="1"/>
      <c r="C712" s="10" t="str">
        <f>IF(B712="","",AVERAGE($B$33:B712))</f>
        <v/>
      </c>
      <c r="D712" s="10" t="str">
        <f>IF(B712="","",_xlfn.STDEV.S($B$33:B712))</f>
        <v/>
      </c>
      <c r="E712" s="82" t="str">
        <f t="shared" si="71"/>
        <v/>
      </c>
      <c r="F712" s="80" t="str">
        <f t="shared" si="68"/>
        <v/>
      </c>
      <c r="G712" s="80" t="str">
        <f t="shared" si="69"/>
        <v/>
      </c>
      <c r="H712" s="81" t="str">
        <f t="shared" si="72"/>
        <v/>
      </c>
      <c r="I712" s="83" t="str">
        <f t="shared" si="67"/>
        <v/>
      </c>
      <c r="J712" s="10" t="str">
        <f t="shared" si="70"/>
        <v/>
      </c>
    </row>
    <row r="713" spans="1:10" x14ac:dyDescent="0.25">
      <c r="A713" s="10" t="str">
        <f>IF(B713="","",COUNTA($B$33:B713)-COUNTBLANK($B$33:B713))</f>
        <v/>
      </c>
      <c r="B713" s="1"/>
      <c r="C713" s="10" t="str">
        <f>IF(B713="","",AVERAGE($B$33:B713))</f>
        <v/>
      </c>
      <c r="D713" s="10" t="str">
        <f>IF(B713="","",_xlfn.STDEV.S($B$33:B713))</f>
        <v/>
      </c>
      <c r="E713" s="82" t="str">
        <f t="shared" si="71"/>
        <v/>
      </c>
      <c r="F713" s="80" t="str">
        <f t="shared" si="68"/>
        <v/>
      </c>
      <c r="G713" s="80" t="str">
        <f t="shared" si="69"/>
        <v/>
      </c>
      <c r="H713" s="81" t="str">
        <f t="shared" si="72"/>
        <v/>
      </c>
      <c r="I713" s="83" t="str">
        <f t="shared" si="67"/>
        <v/>
      </c>
      <c r="J713" s="10" t="str">
        <f t="shared" si="70"/>
        <v/>
      </c>
    </row>
    <row r="714" spans="1:10" x14ac:dyDescent="0.25">
      <c r="A714" s="10" t="str">
        <f>IF(B714="","",COUNTA($B$33:B714)-COUNTBLANK($B$33:B714))</f>
        <v/>
      </c>
      <c r="B714" s="1"/>
      <c r="C714" s="10" t="str">
        <f>IF(B714="","",AVERAGE($B$33:B714))</f>
        <v/>
      </c>
      <c r="D714" s="10" t="str">
        <f>IF(B714="","",_xlfn.STDEV.S($B$33:B714))</f>
        <v/>
      </c>
      <c r="E714" s="82" t="str">
        <f t="shared" si="71"/>
        <v/>
      </c>
      <c r="F714" s="80" t="str">
        <f t="shared" si="68"/>
        <v/>
      </c>
      <c r="G714" s="80" t="str">
        <f t="shared" si="69"/>
        <v/>
      </c>
      <c r="H714" s="81" t="str">
        <f t="shared" si="72"/>
        <v/>
      </c>
      <c r="I714" s="83" t="str">
        <f t="shared" si="67"/>
        <v/>
      </c>
      <c r="J714" s="10" t="str">
        <f t="shared" si="70"/>
        <v/>
      </c>
    </row>
    <row r="715" spans="1:10" x14ac:dyDescent="0.25">
      <c r="A715" s="10" t="str">
        <f>IF(B715="","",COUNTA($B$33:B715)-COUNTBLANK($B$33:B715))</f>
        <v/>
      </c>
      <c r="B715" s="1"/>
      <c r="C715" s="10" t="str">
        <f>IF(B715="","",AVERAGE($B$33:B715))</f>
        <v/>
      </c>
      <c r="D715" s="10" t="str">
        <f>IF(B715="","",_xlfn.STDEV.S($B$33:B715))</f>
        <v/>
      </c>
      <c r="E715" s="82" t="str">
        <f t="shared" si="71"/>
        <v/>
      </c>
      <c r="F715" s="80" t="str">
        <f t="shared" si="68"/>
        <v/>
      </c>
      <c r="G715" s="80" t="str">
        <f t="shared" si="69"/>
        <v/>
      </c>
      <c r="H715" s="81" t="str">
        <f t="shared" si="72"/>
        <v/>
      </c>
      <c r="I715" s="83" t="str">
        <f t="shared" si="67"/>
        <v/>
      </c>
      <c r="J715" s="10" t="str">
        <f t="shared" si="70"/>
        <v/>
      </c>
    </row>
    <row r="716" spans="1:10" x14ac:dyDescent="0.25">
      <c r="A716" s="10" t="str">
        <f>IF(B716="","",COUNTA($B$33:B716)-COUNTBLANK($B$33:B716))</f>
        <v/>
      </c>
      <c r="B716" s="1"/>
      <c r="C716" s="10" t="str">
        <f>IF(B716="","",AVERAGE($B$33:B716))</f>
        <v/>
      </c>
      <c r="D716" s="10" t="str">
        <f>IF(B716="","",_xlfn.STDEV.S($B$33:B716))</f>
        <v/>
      </c>
      <c r="E716" s="82" t="str">
        <f t="shared" si="71"/>
        <v/>
      </c>
      <c r="F716" s="80" t="str">
        <f t="shared" si="68"/>
        <v/>
      </c>
      <c r="G716" s="80" t="str">
        <f t="shared" si="69"/>
        <v/>
      </c>
      <c r="H716" s="81" t="str">
        <f t="shared" si="72"/>
        <v/>
      </c>
      <c r="I716" s="83" t="str">
        <f t="shared" si="67"/>
        <v/>
      </c>
      <c r="J716" s="10" t="str">
        <f t="shared" si="70"/>
        <v/>
      </c>
    </row>
    <row r="717" spans="1:10" x14ac:dyDescent="0.25">
      <c r="A717" s="10" t="str">
        <f>IF(B717="","",COUNTA($B$33:B717)-COUNTBLANK($B$33:B717))</f>
        <v/>
      </c>
      <c r="B717" s="1"/>
      <c r="C717" s="10" t="str">
        <f>IF(B717="","",AVERAGE($B$33:B717))</f>
        <v/>
      </c>
      <c r="D717" s="10" t="str">
        <f>IF(B717="","",_xlfn.STDEV.S($B$33:B717))</f>
        <v/>
      </c>
      <c r="E717" s="82" t="str">
        <f t="shared" si="71"/>
        <v/>
      </c>
      <c r="F717" s="80" t="str">
        <f t="shared" si="68"/>
        <v/>
      </c>
      <c r="G717" s="80" t="str">
        <f t="shared" si="69"/>
        <v/>
      </c>
      <c r="H717" s="81" t="str">
        <f t="shared" si="72"/>
        <v/>
      </c>
      <c r="I717" s="83" t="str">
        <f t="shared" si="67"/>
        <v/>
      </c>
      <c r="J717" s="10" t="str">
        <f t="shared" si="70"/>
        <v/>
      </c>
    </row>
    <row r="718" spans="1:10" x14ac:dyDescent="0.25">
      <c r="A718" s="10" t="str">
        <f>IF(B718="","",COUNTA($B$33:B718)-COUNTBLANK($B$33:B718))</f>
        <v/>
      </c>
      <c r="B718" s="1"/>
      <c r="C718" s="10" t="str">
        <f>IF(B718="","",AVERAGE($B$33:B718))</f>
        <v/>
      </c>
      <c r="D718" s="10" t="str">
        <f>IF(B718="","",_xlfn.STDEV.S($B$33:B718))</f>
        <v/>
      </c>
      <c r="E718" s="82" t="str">
        <f t="shared" si="71"/>
        <v/>
      </c>
      <c r="F718" s="80" t="str">
        <f t="shared" si="68"/>
        <v/>
      </c>
      <c r="G718" s="80" t="str">
        <f t="shared" si="69"/>
        <v/>
      </c>
      <c r="H718" s="81" t="str">
        <f t="shared" si="72"/>
        <v/>
      </c>
      <c r="I718" s="83" t="str">
        <f t="shared" si="67"/>
        <v/>
      </c>
      <c r="J718" s="10" t="str">
        <f t="shared" si="70"/>
        <v/>
      </c>
    </row>
    <row r="719" spans="1:10" x14ac:dyDescent="0.25">
      <c r="A719" s="10" t="str">
        <f>IF(B719="","",COUNTA($B$33:B719)-COUNTBLANK($B$33:B719))</f>
        <v/>
      </c>
      <c r="B719" s="1"/>
      <c r="C719" s="10" t="str">
        <f>IF(B719="","",AVERAGE($B$33:B719))</f>
        <v/>
      </c>
      <c r="D719" s="10" t="str">
        <f>IF(B719="","",_xlfn.STDEV.S($B$33:B719))</f>
        <v/>
      </c>
      <c r="E719" s="82" t="str">
        <f t="shared" si="71"/>
        <v/>
      </c>
      <c r="F719" s="80" t="str">
        <f t="shared" si="68"/>
        <v/>
      </c>
      <c r="G719" s="80" t="str">
        <f t="shared" si="69"/>
        <v/>
      </c>
      <c r="H719" s="81" t="str">
        <f t="shared" si="72"/>
        <v/>
      </c>
      <c r="I719" s="83" t="str">
        <f t="shared" si="67"/>
        <v/>
      </c>
      <c r="J719" s="10" t="str">
        <f t="shared" si="70"/>
        <v/>
      </c>
    </row>
    <row r="720" spans="1:10" x14ac:dyDescent="0.25">
      <c r="A720" s="10" t="str">
        <f>IF(B720="","",COUNTA($B$33:B720)-COUNTBLANK($B$33:B720))</f>
        <v/>
      </c>
      <c r="B720" s="1"/>
      <c r="C720" s="10" t="str">
        <f>IF(B720="","",AVERAGE($B$33:B720))</f>
        <v/>
      </c>
      <c r="D720" s="10" t="str">
        <f>IF(B720="","",_xlfn.STDEV.S($B$33:B720))</f>
        <v/>
      </c>
      <c r="E720" s="82" t="str">
        <f t="shared" si="71"/>
        <v/>
      </c>
      <c r="F720" s="80" t="str">
        <f t="shared" si="68"/>
        <v/>
      </c>
      <c r="G720" s="80" t="str">
        <f t="shared" si="69"/>
        <v/>
      </c>
      <c r="H720" s="81" t="str">
        <f t="shared" si="72"/>
        <v/>
      </c>
      <c r="I720" s="83" t="str">
        <f t="shared" ref="I720:I783" si="73">IF(D720="","",_xlfn.CONFIDENCE.NORM(1-$C$11,E720,A720))</f>
        <v/>
      </c>
      <c r="J720" s="10" t="str">
        <f t="shared" si="70"/>
        <v/>
      </c>
    </row>
    <row r="721" spans="1:10" x14ac:dyDescent="0.25">
      <c r="A721" s="10" t="str">
        <f>IF(B721="","",COUNTA($B$33:B721)-COUNTBLANK($B$33:B721))</f>
        <v/>
      </c>
      <c r="B721" s="1"/>
      <c r="C721" s="10" t="str">
        <f>IF(B721="","",AVERAGE($B$33:B721))</f>
        <v/>
      </c>
      <c r="D721" s="10" t="str">
        <f>IF(B721="","",_xlfn.STDEV.S($B$33:B721))</f>
        <v/>
      </c>
      <c r="E721" s="82" t="str">
        <f t="shared" si="71"/>
        <v/>
      </c>
      <c r="F721" s="80" t="str">
        <f t="shared" si="68"/>
        <v/>
      </c>
      <c r="G721" s="80" t="str">
        <f t="shared" si="69"/>
        <v/>
      </c>
      <c r="H721" s="81" t="str">
        <f t="shared" si="72"/>
        <v/>
      </c>
      <c r="I721" s="83" t="str">
        <f t="shared" si="73"/>
        <v/>
      </c>
      <c r="J721" s="10" t="str">
        <f t="shared" si="70"/>
        <v/>
      </c>
    </row>
    <row r="722" spans="1:10" x14ac:dyDescent="0.25">
      <c r="A722" s="10" t="str">
        <f>IF(B722="","",COUNTA($B$33:B722)-COUNTBLANK($B$33:B722))</f>
        <v/>
      </c>
      <c r="B722" s="1"/>
      <c r="C722" s="10" t="str">
        <f>IF(B722="","",AVERAGE($B$33:B722))</f>
        <v/>
      </c>
      <c r="D722" s="10" t="str">
        <f>IF(B722="","",_xlfn.STDEV.S($B$33:B722))</f>
        <v/>
      </c>
      <c r="E722" s="82" t="str">
        <f t="shared" si="71"/>
        <v/>
      </c>
      <c r="F722" s="80" t="str">
        <f t="shared" si="68"/>
        <v/>
      </c>
      <c r="G722" s="80" t="str">
        <f t="shared" si="69"/>
        <v/>
      </c>
      <c r="H722" s="81" t="str">
        <f t="shared" si="72"/>
        <v/>
      </c>
      <c r="I722" s="83" t="str">
        <f t="shared" si="73"/>
        <v/>
      </c>
      <c r="J722" s="10" t="str">
        <f t="shared" si="70"/>
        <v/>
      </c>
    </row>
    <row r="723" spans="1:10" x14ac:dyDescent="0.25">
      <c r="A723" s="10" t="str">
        <f>IF(B723="","",COUNTA($B$33:B723)-COUNTBLANK($B$33:B723))</f>
        <v/>
      </c>
      <c r="B723" s="1"/>
      <c r="C723" s="10" t="str">
        <f>IF(B723="","",AVERAGE($B$33:B723))</f>
        <v/>
      </c>
      <c r="D723" s="10" t="str">
        <f>IF(B723="","",_xlfn.STDEV.S($B$33:B723))</f>
        <v/>
      </c>
      <c r="E723" s="82" t="str">
        <f t="shared" si="71"/>
        <v/>
      </c>
      <c r="F723" s="80" t="str">
        <f t="shared" si="68"/>
        <v/>
      </c>
      <c r="G723" s="80" t="str">
        <f t="shared" si="69"/>
        <v/>
      </c>
      <c r="H723" s="81" t="str">
        <f t="shared" si="72"/>
        <v/>
      </c>
      <c r="I723" s="83" t="str">
        <f t="shared" si="73"/>
        <v/>
      </c>
      <c r="J723" s="10" t="str">
        <f t="shared" si="70"/>
        <v/>
      </c>
    </row>
    <row r="724" spans="1:10" x14ac:dyDescent="0.25">
      <c r="A724" s="10" t="str">
        <f>IF(B724="","",COUNTA($B$33:B724)-COUNTBLANK($B$33:B724))</f>
        <v/>
      </c>
      <c r="B724" s="1"/>
      <c r="C724" s="10" t="str">
        <f>IF(B724="","",AVERAGE($B$33:B724))</f>
        <v/>
      </c>
      <c r="D724" s="10" t="str">
        <f>IF(B724="","",_xlfn.STDEV.S($B$33:B724))</f>
        <v/>
      </c>
      <c r="E724" s="82" t="str">
        <f t="shared" si="71"/>
        <v/>
      </c>
      <c r="F724" s="80" t="str">
        <f t="shared" si="68"/>
        <v/>
      </c>
      <c r="G724" s="80" t="str">
        <f t="shared" si="69"/>
        <v/>
      </c>
      <c r="H724" s="81" t="str">
        <f t="shared" si="72"/>
        <v/>
      </c>
      <c r="I724" s="83" t="str">
        <f t="shared" si="73"/>
        <v/>
      </c>
      <c r="J724" s="10" t="str">
        <f t="shared" si="70"/>
        <v/>
      </c>
    </row>
    <row r="725" spans="1:10" x14ac:dyDescent="0.25">
      <c r="A725" s="10" t="str">
        <f>IF(B725="","",COUNTA($B$33:B725)-COUNTBLANK($B$33:B725))</f>
        <v/>
      </c>
      <c r="B725" s="1"/>
      <c r="C725" s="10" t="str">
        <f>IF(B725="","",AVERAGE($B$33:B725))</f>
        <v/>
      </c>
      <c r="D725" s="10" t="str">
        <f>IF(B725="","",_xlfn.STDEV.S($B$33:B725))</f>
        <v/>
      </c>
      <c r="E725" s="82" t="str">
        <f t="shared" si="71"/>
        <v/>
      </c>
      <c r="F725" s="80" t="str">
        <f t="shared" si="68"/>
        <v/>
      </c>
      <c r="G725" s="80" t="str">
        <f t="shared" si="69"/>
        <v/>
      </c>
      <c r="H725" s="81" t="str">
        <f t="shared" si="72"/>
        <v/>
      </c>
      <c r="I725" s="83" t="str">
        <f t="shared" si="73"/>
        <v/>
      </c>
      <c r="J725" s="10" t="str">
        <f t="shared" si="70"/>
        <v/>
      </c>
    </row>
    <row r="726" spans="1:10" x14ac:dyDescent="0.25">
      <c r="A726" s="10" t="str">
        <f>IF(B726="","",COUNTA($B$33:B726)-COUNTBLANK($B$33:B726))</f>
        <v/>
      </c>
      <c r="B726" s="1"/>
      <c r="C726" s="10" t="str">
        <f>IF(B726="","",AVERAGE($B$33:B726))</f>
        <v/>
      </c>
      <c r="D726" s="10" t="str">
        <f>IF(B726="","",_xlfn.STDEV.S($B$33:B726))</f>
        <v/>
      </c>
      <c r="E726" s="82" t="str">
        <f t="shared" si="71"/>
        <v/>
      </c>
      <c r="F726" s="80" t="str">
        <f t="shared" si="68"/>
        <v/>
      </c>
      <c r="G726" s="80" t="str">
        <f t="shared" si="69"/>
        <v/>
      </c>
      <c r="H726" s="81" t="str">
        <f t="shared" si="72"/>
        <v/>
      </c>
      <c r="I726" s="83" t="str">
        <f t="shared" si="73"/>
        <v/>
      </c>
      <c r="J726" s="10" t="str">
        <f t="shared" si="70"/>
        <v/>
      </c>
    </row>
    <row r="727" spans="1:10" x14ac:dyDescent="0.25">
      <c r="A727" s="10" t="str">
        <f>IF(B727="","",COUNTA($B$33:B727)-COUNTBLANK($B$33:B727))</f>
        <v/>
      </c>
      <c r="B727" s="1"/>
      <c r="C727" s="10" t="str">
        <f>IF(B727="","",AVERAGE($B$33:B727))</f>
        <v/>
      </c>
      <c r="D727" s="10" t="str">
        <f>IF(B727="","",_xlfn.STDEV.S($B$33:B727))</f>
        <v/>
      </c>
      <c r="E727" s="82" t="str">
        <f t="shared" si="71"/>
        <v/>
      </c>
      <c r="F727" s="80" t="str">
        <f t="shared" si="68"/>
        <v/>
      </c>
      <c r="G727" s="80" t="str">
        <f t="shared" si="69"/>
        <v/>
      </c>
      <c r="H727" s="81" t="str">
        <f t="shared" si="72"/>
        <v/>
      </c>
      <c r="I727" s="83" t="str">
        <f t="shared" si="73"/>
        <v/>
      </c>
      <c r="J727" s="10" t="str">
        <f t="shared" si="70"/>
        <v/>
      </c>
    </row>
    <row r="728" spans="1:10" x14ac:dyDescent="0.25">
      <c r="A728" s="10" t="str">
        <f>IF(B728="","",COUNTA($B$33:B728)-COUNTBLANK($B$33:B728))</f>
        <v/>
      </c>
      <c r="B728" s="1"/>
      <c r="C728" s="10" t="str">
        <f>IF(B728="","",AVERAGE($B$33:B728))</f>
        <v/>
      </c>
      <c r="D728" s="10" t="str">
        <f>IF(B728="","",_xlfn.STDEV.S($B$33:B728))</f>
        <v/>
      </c>
      <c r="E728" s="82" t="str">
        <f t="shared" si="71"/>
        <v/>
      </c>
      <c r="F728" s="80" t="str">
        <f t="shared" si="68"/>
        <v/>
      </c>
      <c r="G728" s="80" t="str">
        <f t="shared" si="69"/>
        <v/>
      </c>
      <c r="H728" s="81" t="str">
        <f t="shared" si="72"/>
        <v/>
      </c>
      <c r="I728" s="83" t="str">
        <f t="shared" si="73"/>
        <v/>
      </c>
      <c r="J728" s="10" t="str">
        <f t="shared" si="70"/>
        <v/>
      </c>
    </row>
    <row r="729" spans="1:10" x14ac:dyDescent="0.25">
      <c r="A729" s="10" t="str">
        <f>IF(B729="","",COUNTA($B$33:B729)-COUNTBLANK($B$33:B729))</f>
        <v/>
      </c>
      <c r="B729" s="1"/>
      <c r="C729" s="10" t="str">
        <f>IF(B729="","",AVERAGE($B$33:B729))</f>
        <v/>
      </c>
      <c r="D729" s="10" t="str">
        <f>IF(B729="","",_xlfn.STDEV.S($B$33:B729))</f>
        <v/>
      </c>
      <c r="E729" s="82" t="str">
        <f t="shared" si="71"/>
        <v/>
      </c>
      <c r="F729" s="80" t="str">
        <f t="shared" si="68"/>
        <v/>
      </c>
      <c r="G729" s="80" t="str">
        <f t="shared" si="69"/>
        <v/>
      </c>
      <c r="H729" s="81" t="str">
        <f t="shared" si="72"/>
        <v/>
      </c>
      <c r="I729" s="83" t="str">
        <f t="shared" si="73"/>
        <v/>
      </c>
      <c r="J729" s="10" t="str">
        <f t="shared" si="70"/>
        <v/>
      </c>
    </row>
    <row r="730" spans="1:10" x14ac:dyDescent="0.25">
      <c r="A730" s="10" t="str">
        <f>IF(B730="","",COUNTA($B$33:B730)-COUNTBLANK($B$33:B730))</f>
        <v/>
      </c>
      <c r="B730" s="1"/>
      <c r="C730" s="10" t="str">
        <f>IF(B730="","",AVERAGE($B$33:B730))</f>
        <v/>
      </c>
      <c r="D730" s="10" t="str">
        <f>IF(B730="","",_xlfn.STDEV.S($B$33:B730))</f>
        <v/>
      </c>
      <c r="E730" s="82" t="str">
        <f t="shared" si="71"/>
        <v/>
      </c>
      <c r="F730" s="80" t="str">
        <f t="shared" si="68"/>
        <v/>
      </c>
      <c r="G730" s="80" t="str">
        <f t="shared" si="69"/>
        <v/>
      </c>
      <c r="H730" s="81" t="str">
        <f t="shared" si="72"/>
        <v/>
      </c>
      <c r="I730" s="83" t="str">
        <f t="shared" si="73"/>
        <v/>
      </c>
      <c r="J730" s="10" t="str">
        <f t="shared" si="70"/>
        <v/>
      </c>
    </row>
    <row r="731" spans="1:10" x14ac:dyDescent="0.25">
      <c r="A731" s="10" t="str">
        <f>IF(B731="","",COUNTA($B$33:B731)-COUNTBLANK($B$33:B731))</f>
        <v/>
      </c>
      <c r="B731" s="1"/>
      <c r="C731" s="10" t="str">
        <f>IF(B731="","",AVERAGE($B$33:B731))</f>
        <v/>
      </c>
      <c r="D731" s="10" t="str">
        <f>IF(B731="","",_xlfn.STDEV.S($B$33:B731))</f>
        <v/>
      </c>
      <c r="E731" s="82" t="str">
        <f t="shared" si="71"/>
        <v/>
      </c>
      <c r="F731" s="80" t="str">
        <f t="shared" si="68"/>
        <v/>
      </c>
      <c r="G731" s="80" t="str">
        <f t="shared" si="69"/>
        <v/>
      </c>
      <c r="H731" s="81" t="str">
        <f t="shared" si="72"/>
        <v/>
      </c>
      <c r="I731" s="83" t="str">
        <f t="shared" si="73"/>
        <v/>
      </c>
      <c r="J731" s="10" t="str">
        <f t="shared" si="70"/>
        <v/>
      </c>
    </row>
    <row r="732" spans="1:10" x14ac:dyDescent="0.25">
      <c r="A732" s="10" t="str">
        <f>IF(B732="","",COUNTA($B$33:B732)-COUNTBLANK($B$33:B732))</f>
        <v/>
      </c>
      <c r="B732" s="1"/>
      <c r="C732" s="10" t="str">
        <f>IF(B732="","",AVERAGE($B$33:B732))</f>
        <v/>
      </c>
      <c r="D732" s="10" t="str">
        <f>IF(B732="","",_xlfn.STDEV.S($B$33:B732))</f>
        <v/>
      </c>
      <c r="E732" s="82" t="str">
        <f t="shared" si="71"/>
        <v/>
      </c>
      <c r="F732" s="80" t="str">
        <f t="shared" si="68"/>
        <v/>
      </c>
      <c r="G732" s="80" t="str">
        <f t="shared" si="69"/>
        <v/>
      </c>
      <c r="H732" s="81" t="str">
        <f t="shared" si="72"/>
        <v/>
      </c>
      <c r="I732" s="83" t="str">
        <f t="shared" si="73"/>
        <v/>
      </c>
      <c r="J732" s="10" t="str">
        <f t="shared" si="70"/>
        <v/>
      </c>
    </row>
    <row r="733" spans="1:10" x14ac:dyDescent="0.25">
      <c r="A733" s="10" t="str">
        <f>IF(B733="","",COUNTA($B$33:B733)-COUNTBLANK($B$33:B733))</f>
        <v/>
      </c>
      <c r="B733" s="1"/>
      <c r="C733" s="10" t="str">
        <f>IF(B733="","",AVERAGE($B$33:B733))</f>
        <v/>
      </c>
      <c r="D733" s="10" t="str">
        <f>IF(B733="","",_xlfn.STDEV.S($B$33:B733))</f>
        <v/>
      </c>
      <c r="E733" s="82" t="str">
        <f t="shared" si="71"/>
        <v/>
      </c>
      <c r="F733" s="80" t="str">
        <f t="shared" si="68"/>
        <v/>
      </c>
      <c r="G733" s="80" t="str">
        <f t="shared" si="69"/>
        <v/>
      </c>
      <c r="H733" s="81" t="str">
        <f t="shared" si="72"/>
        <v/>
      </c>
      <c r="I733" s="83" t="str">
        <f t="shared" si="73"/>
        <v/>
      </c>
      <c r="J733" s="10" t="str">
        <f t="shared" si="70"/>
        <v/>
      </c>
    </row>
    <row r="734" spans="1:10" x14ac:dyDescent="0.25">
      <c r="A734" s="10" t="str">
        <f>IF(B734="","",COUNTA($B$33:B734)-COUNTBLANK($B$33:B734))</f>
        <v/>
      </c>
      <c r="B734" s="1"/>
      <c r="C734" s="10" t="str">
        <f>IF(B734="","",AVERAGE($B$33:B734))</f>
        <v/>
      </c>
      <c r="D734" s="10" t="str">
        <f>IF(B734="","",_xlfn.STDEV.S($B$33:B734))</f>
        <v/>
      </c>
      <c r="E734" s="82" t="str">
        <f t="shared" si="71"/>
        <v/>
      </c>
      <c r="F734" s="80" t="str">
        <f t="shared" si="68"/>
        <v/>
      </c>
      <c r="G734" s="80" t="str">
        <f t="shared" si="69"/>
        <v/>
      </c>
      <c r="H734" s="81" t="str">
        <f t="shared" si="72"/>
        <v/>
      </c>
      <c r="I734" s="83" t="str">
        <f t="shared" si="73"/>
        <v/>
      </c>
      <c r="J734" s="10" t="str">
        <f t="shared" si="70"/>
        <v/>
      </c>
    </row>
    <row r="735" spans="1:10" x14ac:dyDescent="0.25">
      <c r="A735" s="10" t="str">
        <f>IF(B735="","",COUNTA($B$33:B735)-COUNTBLANK($B$33:B735))</f>
        <v/>
      </c>
      <c r="B735" s="1"/>
      <c r="C735" s="10" t="str">
        <f>IF(B735="","",AVERAGE($B$33:B735))</f>
        <v/>
      </c>
      <c r="D735" s="10" t="str">
        <f>IF(B735="","",_xlfn.STDEV.S($B$33:B735))</f>
        <v/>
      </c>
      <c r="E735" s="82" t="str">
        <f t="shared" si="71"/>
        <v/>
      </c>
      <c r="F735" s="80" t="str">
        <f t="shared" si="68"/>
        <v/>
      </c>
      <c r="G735" s="80" t="str">
        <f t="shared" si="69"/>
        <v/>
      </c>
      <c r="H735" s="81" t="str">
        <f t="shared" si="72"/>
        <v/>
      </c>
      <c r="I735" s="83" t="str">
        <f t="shared" si="73"/>
        <v/>
      </c>
      <c r="J735" s="10" t="str">
        <f t="shared" si="70"/>
        <v/>
      </c>
    </row>
    <row r="736" spans="1:10" x14ac:dyDescent="0.25">
      <c r="A736" s="10" t="str">
        <f>IF(B736="","",COUNTA($B$33:B736)-COUNTBLANK($B$33:B736))</f>
        <v/>
      </c>
      <c r="B736" s="1"/>
      <c r="C736" s="10" t="str">
        <f>IF(B736="","",AVERAGE($B$33:B736))</f>
        <v/>
      </c>
      <c r="D736" s="10" t="str">
        <f>IF(B736="","",_xlfn.STDEV.S($B$33:B736))</f>
        <v/>
      </c>
      <c r="E736" s="82" t="str">
        <f t="shared" si="71"/>
        <v/>
      </c>
      <c r="F736" s="80" t="str">
        <f t="shared" si="68"/>
        <v/>
      </c>
      <c r="G736" s="80" t="str">
        <f t="shared" si="69"/>
        <v/>
      </c>
      <c r="H736" s="81" t="str">
        <f t="shared" si="72"/>
        <v/>
      </c>
      <c r="I736" s="83" t="str">
        <f t="shared" si="73"/>
        <v/>
      </c>
      <c r="J736" s="10" t="str">
        <f t="shared" si="70"/>
        <v/>
      </c>
    </row>
    <row r="737" spans="1:10" x14ac:dyDescent="0.25">
      <c r="A737" s="10" t="str">
        <f>IF(B737="","",COUNTA($B$33:B737)-COUNTBLANK($B$33:B737))</f>
        <v/>
      </c>
      <c r="B737" s="1"/>
      <c r="C737" s="10" t="str">
        <f>IF(B737="","",AVERAGE($B$33:B737))</f>
        <v/>
      </c>
      <c r="D737" s="10" t="str">
        <f>IF(B737="","",_xlfn.STDEV.S($B$33:B737))</f>
        <v/>
      </c>
      <c r="E737" s="82" t="str">
        <f t="shared" si="71"/>
        <v/>
      </c>
      <c r="F737" s="80" t="str">
        <f t="shared" si="68"/>
        <v/>
      </c>
      <c r="G737" s="80" t="str">
        <f t="shared" si="69"/>
        <v/>
      </c>
      <c r="H737" s="81" t="str">
        <f t="shared" si="72"/>
        <v/>
      </c>
      <c r="I737" s="83" t="str">
        <f t="shared" si="73"/>
        <v/>
      </c>
      <c r="J737" s="10" t="str">
        <f t="shared" si="70"/>
        <v/>
      </c>
    </row>
    <row r="738" spans="1:10" x14ac:dyDescent="0.25">
      <c r="A738" s="10" t="str">
        <f>IF(B738="","",COUNTA($B$33:B738)-COUNTBLANK($B$33:B738))</f>
        <v/>
      </c>
      <c r="B738" s="1"/>
      <c r="C738" s="10" t="str">
        <f>IF(B738="","",AVERAGE($B$33:B738))</f>
        <v/>
      </c>
      <c r="D738" s="10" t="str">
        <f>IF(B738="","",_xlfn.STDEV.S($B$33:B738))</f>
        <v/>
      </c>
      <c r="E738" s="82" t="str">
        <f t="shared" si="71"/>
        <v/>
      </c>
      <c r="F738" s="80" t="str">
        <f t="shared" ref="F738:F801" si="74">IF(D738="","",($C$5-$C$4)/(6*D738))</f>
        <v/>
      </c>
      <c r="G738" s="80" t="str">
        <f t="shared" ref="G738:G801" si="75">IF(D738="","",MIN(($C$5-C738)/(3*D738),(C738-$C$4)/(3*D738)))</f>
        <v/>
      </c>
      <c r="H738" s="81" t="str">
        <f t="shared" si="72"/>
        <v/>
      </c>
      <c r="I738" s="83" t="str">
        <f t="shared" si="73"/>
        <v/>
      </c>
      <c r="J738" s="10" t="str">
        <f t="shared" ref="J738:J801" si="76">IF(B738="","",B738)</f>
        <v/>
      </c>
    </row>
    <row r="739" spans="1:10" x14ac:dyDescent="0.25">
      <c r="A739" s="10" t="str">
        <f>IF(B739="","",COUNTA($B$33:B739)-COUNTBLANK($B$33:B739))</f>
        <v/>
      </c>
      <c r="B739" s="1"/>
      <c r="C739" s="10" t="str">
        <f>IF(B739="","",AVERAGE($B$33:B739))</f>
        <v/>
      </c>
      <c r="D739" s="10" t="str">
        <f>IF(B739="","",_xlfn.STDEV.S($B$33:B739))</f>
        <v/>
      </c>
      <c r="E739" s="82" t="str">
        <f t="shared" si="71"/>
        <v/>
      </c>
      <c r="F739" s="80" t="str">
        <f t="shared" si="74"/>
        <v/>
      </c>
      <c r="G739" s="80" t="str">
        <f t="shared" si="75"/>
        <v/>
      </c>
      <c r="H739" s="81" t="str">
        <f t="shared" si="72"/>
        <v/>
      </c>
      <c r="I739" s="83" t="str">
        <f t="shared" si="73"/>
        <v/>
      </c>
      <c r="J739" s="10" t="str">
        <f t="shared" si="76"/>
        <v/>
      </c>
    </row>
    <row r="740" spans="1:10" x14ac:dyDescent="0.25">
      <c r="A740" s="10" t="str">
        <f>IF(B740="","",COUNTA($B$33:B740)-COUNTBLANK($B$33:B740))</f>
        <v/>
      </c>
      <c r="B740" s="1"/>
      <c r="C740" s="10" t="str">
        <f>IF(B740="","",AVERAGE($B$33:B740))</f>
        <v/>
      </c>
      <c r="D740" s="10" t="str">
        <f>IF(B740="","",_xlfn.STDEV.S($B$33:B740))</f>
        <v/>
      </c>
      <c r="E740" s="82" t="str">
        <f t="shared" si="71"/>
        <v/>
      </c>
      <c r="F740" s="80" t="str">
        <f t="shared" si="74"/>
        <v/>
      </c>
      <c r="G740" s="80" t="str">
        <f t="shared" si="75"/>
        <v/>
      </c>
      <c r="H740" s="81" t="str">
        <f t="shared" si="72"/>
        <v/>
      </c>
      <c r="I740" s="83" t="str">
        <f t="shared" si="73"/>
        <v/>
      </c>
      <c r="J740" s="10" t="str">
        <f t="shared" si="76"/>
        <v/>
      </c>
    </row>
    <row r="741" spans="1:10" x14ac:dyDescent="0.25">
      <c r="A741" s="10" t="str">
        <f>IF(B741="","",COUNTA($B$33:B741)-COUNTBLANK($B$33:B741))</f>
        <v/>
      </c>
      <c r="B741" s="1"/>
      <c r="C741" s="10" t="str">
        <f>IF(B741="","",AVERAGE($B$33:B741))</f>
        <v/>
      </c>
      <c r="D741" s="10" t="str">
        <f>IF(B741="","",_xlfn.STDEV.S($B$33:B741))</f>
        <v/>
      </c>
      <c r="E741" s="82" t="str">
        <f t="shared" si="71"/>
        <v/>
      </c>
      <c r="F741" s="80" t="str">
        <f t="shared" si="74"/>
        <v/>
      </c>
      <c r="G741" s="80" t="str">
        <f t="shared" si="75"/>
        <v/>
      </c>
      <c r="H741" s="81" t="str">
        <f t="shared" si="72"/>
        <v/>
      </c>
      <c r="I741" s="83" t="str">
        <f t="shared" si="73"/>
        <v/>
      </c>
      <c r="J741" s="10" t="str">
        <f t="shared" si="76"/>
        <v/>
      </c>
    </row>
    <row r="742" spans="1:10" x14ac:dyDescent="0.25">
      <c r="A742" s="10" t="str">
        <f>IF(B742="","",COUNTA($B$33:B742)-COUNTBLANK($B$33:B742))</f>
        <v/>
      </c>
      <c r="B742" s="1"/>
      <c r="C742" s="10" t="str">
        <f>IF(B742="","",AVERAGE($B$33:B742))</f>
        <v/>
      </c>
      <c r="D742" s="10" t="str">
        <f>IF(B742="","",_xlfn.STDEV.S($B$33:B742))</f>
        <v/>
      </c>
      <c r="E742" s="82" t="str">
        <f t="shared" ref="E742:E805" si="77">IF(D742="","",D742/C742)</f>
        <v/>
      </c>
      <c r="F742" s="80" t="str">
        <f t="shared" si="74"/>
        <v/>
      </c>
      <c r="G742" s="80" t="str">
        <f t="shared" si="75"/>
        <v/>
      </c>
      <c r="H742" s="81" t="str">
        <f t="shared" ref="H742:H805" si="78">IF(D742="","",F742/(1+9*(F742-G742)^2))</f>
        <v/>
      </c>
      <c r="I742" s="83" t="str">
        <f t="shared" si="73"/>
        <v/>
      </c>
      <c r="J742" s="10" t="str">
        <f t="shared" si="76"/>
        <v/>
      </c>
    </row>
    <row r="743" spans="1:10" x14ac:dyDescent="0.25">
      <c r="A743" s="10" t="str">
        <f>IF(B743="","",COUNTA($B$33:B743)-COUNTBLANK($B$33:B743))</f>
        <v/>
      </c>
      <c r="B743" s="1"/>
      <c r="C743" s="10" t="str">
        <f>IF(B743="","",AVERAGE($B$33:B743))</f>
        <v/>
      </c>
      <c r="D743" s="10" t="str">
        <f>IF(B743="","",_xlfn.STDEV.S($B$33:B743))</f>
        <v/>
      </c>
      <c r="E743" s="82" t="str">
        <f t="shared" si="77"/>
        <v/>
      </c>
      <c r="F743" s="80" t="str">
        <f t="shared" si="74"/>
        <v/>
      </c>
      <c r="G743" s="80" t="str">
        <f t="shared" si="75"/>
        <v/>
      </c>
      <c r="H743" s="81" t="str">
        <f t="shared" si="78"/>
        <v/>
      </c>
      <c r="I743" s="83" t="str">
        <f t="shared" si="73"/>
        <v/>
      </c>
      <c r="J743" s="10" t="str">
        <f t="shared" si="76"/>
        <v/>
      </c>
    </row>
    <row r="744" spans="1:10" x14ac:dyDescent="0.25">
      <c r="A744" s="10" t="str">
        <f>IF(B744="","",COUNTA($B$33:B744)-COUNTBLANK($B$33:B744))</f>
        <v/>
      </c>
      <c r="B744" s="1"/>
      <c r="C744" s="10" t="str">
        <f>IF(B744="","",AVERAGE($B$33:B744))</f>
        <v/>
      </c>
      <c r="D744" s="10" t="str">
        <f>IF(B744="","",_xlfn.STDEV.S($B$33:B744))</f>
        <v/>
      </c>
      <c r="E744" s="82" t="str">
        <f t="shared" si="77"/>
        <v/>
      </c>
      <c r="F744" s="80" t="str">
        <f t="shared" si="74"/>
        <v/>
      </c>
      <c r="G744" s="80" t="str">
        <f t="shared" si="75"/>
        <v/>
      </c>
      <c r="H744" s="81" t="str">
        <f t="shared" si="78"/>
        <v/>
      </c>
      <c r="I744" s="83" t="str">
        <f t="shared" si="73"/>
        <v/>
      </c>
      <c r="J744" s="10" t="str">
        <f t="shared" si="76"/>
        <v/>
      </c>
    </row>
    <row r="745" spans="1:10" x14ac:dyDescent="0.25">
      <c r="A745" s="10" t="str">
        <f>IF(B745="","",COUNTA($B$33:B745)-COUNTBLANK($B$33:B745))</f>
        <v/>
      </c>
      <c r="B745" s="1"/>
      <c r="C745" s="10" t="str">
        <f>IF(B745="","",AVERAGE($B$33:B745))</f>
        <v/>
      </c>
      <c r="D745" s="10" t="str">
        <f>IF(B745="","",_xlfn.STDEV.S($B$33:B745))</f>
        <v/>
      </c>
      <c r="E745" s="82" t="str">
        <f t="shared" si="77"/>
        <v/>
      </c>
      <c r="F745" s="80" t="str">
        <f t="shared" si="74"/>
        <v/>
      </c>
      <c r="G745" s="80" t="str">
        <f t="shared" si="75"/>
        <v/>
      </c>
      <c r="H745" s="81" t="str">
        <f t="shared" si="78"/>
        <v/>
      </c>
      <c r="I745" s="83" t="str">
        <f t="shared" si="73"/>
        <v/>
      </c>
      <c r="J745" s="10" t="str">
        <f t="shared" si="76"/>
        <v/>
      </c>
    </row>
    <row r="746" spans="1:10" x14ac:dyDescent="0.25">
      <c r="A746" s="10" t="str">
        <f>IF(B746="","",COUNTA($B$33:B746)-COUNTBLANK($B$33:B746))</f>
        <v/>
      </c>
      <c r="B746" s="1"/>
      <c r="C746" s="10" t="str">
        <f>IF(B746="","",AVERAGE($B$33:B746))</f>
        <v/>
      </c>
      <c r="D746" s="10" t="str">
        <f>IF(B746="","",_xlfn.STDEV.S($B$33:B746))</f>
        <v/>
      </c>
      <c r="E746" s="82" t="str">
        <f t="shared" si="77"/>
        <v/>
      </c>
      <c r="F746" s="80" t="str">
        <f t="shared" si="74"/>
        <v/>
      </c>
      <c r="G746" s="80" t="str">
        <f t="shared" si="75"/>
        <v/>
      </c>
      <c r="H746" s="81" t="str">
        <f t="shared" si="78"/>
        <v/>
      </c>
      <c r="I746" s="83" t="str">
        <f t="shared" si="73"/>
        <v/>
      </c>
      <c r="J746" s="10" t="str">
        <f t="shared" si="76"/>
        <v/>
      </c>
    </row>
    <row r="747" spans="1:10" x14ac:dyDescent="0.25">
      <c r="A747" s="10" t="str">
        <f>IF(B747="","",COUNTA($B$33:B747)-COUNTBLANK($B$33:B747))</f>
        <v/>
      </c>
      <c r="B747" s="1"/>
      <c r="C747" s="10" t="str">
        <f>IF(B747="","",AVERAGE($B$33:B747))</f>
        <v/>
      </c>
      <c r="D747" s="10" t="str">
        <f>IF(B747="","",_xlfn.STDEV.S($B$33:B747))</f>
        <v/>
      </c>
      <c r="E747" s="82" t="str">
        <f t="shared" si="77"/>
        <v/>
      </c>
      <c r="F747" s="80" t="str">
        <f t="shared" si="74"/>
        <v/>
      </c>
      <c r="G747" s="80" t="str">
        <f t="shared" si="75"/>
        <v/>
      </c>
      <c r="H747" s="81" t="str">
        <f t="shared" si="78"/>
        <v/>
      </c>
      <c r="I747" s="83" t="str">
        <f t="shared" si="73"/>
        <v/>
      </c>
      <c r="J747" s="10" t="str">
        <f t="shared" si="76"/>
        <v/>
      </c>
    </row>
    <row r="748" spans="1:10" x14ac:dyDescent="0.25">
      <c r="A748" s="10" t="str">
        <f>IF(B748="","",COUNTA($B$33:B748)-COUNTBLANK($B$33:B748))</f>
        <v/>
      </c>
      <c r="B748" s="1"/>
      <c r="C748" s="10" t="str">
        <f>IF(B748="","",AVERAGE($B$33:B748))</f>
        <v/>
      </c>
      <c r="D748" s="10" t="str">
        <f>IF(B748="","",_xlfn.STDEV.S($B$33:B748))</f>
        <v/>
      </c>
      <c r="E748" s="82" t="str">
        <f t="shared" si="77"/>
        <v/>
      </c>
      <c r="F748" s="80" t="str">
        <f t="shared" si="74"/>
        <v/>
      </c>
      <c r="G748" s="80" t="str">
        <f t="shared" si="75"/>
        <v/>
      </c>
      <c r="H748" s="81" t="str">
        <f t="shared" si="78"/>
        <v/>
      </c>
      <c r="I748" s="83" t="str">
        <f t="shared" si="73"/>
        <v/>
      </c>
      <c r="J748" s="10" t="str">
        <f t="shared" si="76"/>
        <v/>
      </c>
    </row>
    <row r="749" spans="1:10" x14ac:dyDescent="0.25">
      <c r="A749" s="10" t="str">
        <f>IF(B749="","",COUNTA($B$33:B749)-COUNTBLANK($B$33:B749))</f>
        <v/>
      </c>
      <c r="B749" s="1"/>
      <c r="C749" s="10" t="str">
        <f>IF(B749="","",AVERAGE($B$33:B749))</f>
        <v/>
      </c>
      <c r="D749" s="10" t="str">
        <f>IF(B749="","",_xlfn.STDEV.S($B$33:B749))</f>
        <v/>
      </c>
      <c r="E749" s="82" t="str">
        <f t="shared" si="77"/>
        <v/>
      </c>
      <c r="F749" s="80" t="str">
        <f t="shared" si="74"/>
        <v/>
      </c>
      <c r="G749" s="80" t="str">
        <f t="shared" si="75"/>
        <v/>
      </c>
      <c r="H749" s="81" t="str">
        <f t="shared" si="78"/>
        <v/>
      </c>
      <c r="I749" s="83" t="str">
        <f t="shared" si="73"/>
        <v/>
      </c>
      <c r="J749" s="10" t="str">
        <f t="shared" si="76"/>
        <v/>
      </c>
    </row>
    <row r="750" spans="1:10" x14ac:dyDescent="0.25">
      <c r="A750" s="10" t="str">
        <f>IF(B750="","",COUNTA($B$33:B750)-COUNTBLANK($B$33:B750))</f>
        <v/>
      </c>
      <c r="B750" s="1"/>
      <c r="C750" s="10" t="str">
        <f>IF(B750="","",AVERAGE($B$33:B750))</f>
        <v/>
      </c>
      <c r="D750" s="10" t="str">
        <f>IF(B750="","",_xlfn.STDEV.S($B$33:B750))</f>
        <v/>
      </c>
      <c r="E750" s="82" t="str">
        <f t="shared" si="77"/>
        <v/>
      </c>
      <c r="F750" s="80" t="str">
        <f t="shared" si="74"/>
        <v/>
      </c>
      <c r="G750" s="80" t="str">
        <f t="shared" si="75"/>
        <v/>
      </c>
      <c r="H750" s="81" t="str">
        <f t="shared" si="78"/>
        <v/>
      </c>
      <c r="I750" s="83" t="str">
        <f t="shared" si="73"/>
        <v/>
      </c>
      <c r="J750" s="10" t="str">
        <f t="shared" si="76"/>
        <v/>
      </c>
    </row>
    <row r="751" spans="1:10" x14ac:dyDescent="0.25">
      <c r="A751" s="10" t="str">
        <f>IF(B751="","",COUNTA($B$33:B751)-COUNTBLANK($B$33:B751))</f>
        <v/>
      </c>
      <c r="B751" s="1"/>
      <c r="C751" s="10" t="str">
        <f>IF(B751="","",AVERAGE($B$33:B751))</f>
        <v/>
      </c>
      <c r="D751" s="10" t="str">
        <f>IF(B751="","",_xlfn.STDEV.S($B$33:B751))</f>
        <v/>
      </c>
      <c r="E751" s="82" t="str">
        <f t="shared" si="77"/>
        <v/>
      </c>
      <c r="F751" s="80" t="str">
        <f t="shared" si="74"/>
        <v/>
      </c>
      <c r="G751" s="80" t="str">
        <f t="shared" si="75"/>
        <v/>
      </c>
      <c r="H751" s="81" t="str">
        <f t="shared" si="78"/>
        <v/>
      </c>
      <c r="I751" s="83" t="str">
        <f t="shared" si="73"/>
        <v/>
      </c>
      <c r="J751" s="10" t="str">
        <f t="shared" si="76"/>
        <v/>
      </c>
    </row>
    <row r="752" spans="1:10" x14ac:dyDescent="0.25">
      <c r="A752" s="10" t="str">
        <f>IF(B752="","",COUNTA($B$33:B752)-COUNTBLANK($B$33:B752))</f>
        <v/>
      </c>
      <c r="B752" s="1"/>
      <c r="C752" s="10" t="str">
        <f>IF(B752="","",AVERAGE($B$33:B752))</f>
        <v/>
      </c>
      <c r="D752" s="10" t="str">
        <f>IF(B752="","",_xlfn.STDEV.S($B$33:B752))</f>
        <v/>
      </c>
      <c r="E752" s="82" t="str">
        <f t="shared" si="77"/>
        <v/>
      </c>
      <c r="F752" s="80" t="str">
        <f t="shared" si="74"/>
        <v/>
      </c>
      <c r="G752" s="80" t="str">
        <f t="shared" si="75"/>
        <v/>
      </c>
      <c r="H752" s="81" t="str">
        <f t="shared" si="78"/>
        <v/>
      </c>
      <c r="I752" s="83" t="str">
        <f t="shared" si="73"/>
        <v/>
      </c>
      <c r="J752" s="10" t="str">
        <f t="shared" si="76"/>
        <v/>
      </c>
    </row>
    <row r="753" spans="1:10" x14ac:dyDescent="0.25">
      <c r="A753" s="10" t="str">
        <f>IF(B753="","",COUNTA($B$33:B753)-COUNTBLANK($B$33:B753))</f>
        <v/>
      </c>
      <c r="B753" s="1"/>
      <c r="C753" s="10" t="str">
        <f>IF(B753="","",AVERAGE($B$33:B753))</f>
        <v/>
      </c>
      <c r="D753" s="10" t="str">
        <f>IF(B753="","",_xlfn.STDEV.S($B$33:B753))</f>
        <v/>
      </c>
      <c r="E753" s="82" t="str">
        <f t="shared" si="77"/>
        <v/>
      </c>
      <c r="F753" s="80" t="str">
        <f t="shared" si="74"/>
        <v/>
      </c>
      <c r="G753" s="80" t="str">
        <f t="shared" si="75"/>
        <v/>
      </c>
      <c r="H753" s="81" t="str">
        <f t="shared" si="78"/>
        <v/>
      </c>
      <c r="I753" s="83" t="str">
        <f t="shared" si="73"/>
        <v/>
      </c>
      <c r="J753" s="10" t="str">
        <f t="shared" si="76"/>
        <v/>
      </c>
    </row>
    <row r="754" spans="1:10" x14ac:dyDescent="0.25">
      <c r="A754" s="10" t="str">
        <f>IF(B754="","",COUNTA($B$33:B754)-COUNTBLANK($B$33:B754))</f>
        <v/>
      </c>
      <c r="B754" s="1"/>
      <c r="C754" s="10" t="str">
        <f>IF(B754="","",AVERAGE($B$33:B754))</f>
        <v/>
      </c>
      <c r="D754" s="10" t="str">
        <f>IF(B754="","",_xlfn.STDEV.S($B$33:B754))</f>
        <v/>
      </c>
      <c r="E754" s="82" t="str">
        <f t="shared" si="77"/>
        <v/>
      </c>
      <c r="F754" s="80" t="str">
        <f t="shared" si="74"/>
        <v/>
      </c>
      <c r="G754" s="80" t="str">
        <f t="shared" si="75"/>
        <v/>
      </c>
      <c r="H754" s="81" t="str">
        <f t="shared" si="78"/>
        <v/>
      </c>
      <c r="I754" s="83" t="str">
        <f t="shared" si="73"/>
        <v/>
      </c>
      <c r="J754" s="10" t="str">
        <f t="shared" si="76"/>
        <v/>
      </c>
    </row>
    <row r="755" spans="1:10" x14ac:dyDescent="0.25">
      <c r="A755" s="10" t="str">
        <f>IF(B755="","",COUNTA($B$33:B755)-COUNTBLANK($B$33:B755))</f>
        <v/>
      </c>
      <c r="B755" s="1"/>
      <c r="C755" s="10" t="str">
        <f>IF(B755="","",AVERAGE($B$33:B755))</f>
        <v/>
      </c>
      <c r="D755" s="10" t="str">
        <f>IF(B755="","",_xlfn.STDEV.S($B$33:B755))</f>
        <v/>
      </c>
      <c r="E755" s="82" t="str">
        <f t="shared" si="77"/>
        <v/>
      </c>
      <c r="F755" s="80" t="str">
        <f t="shared" si="74"/>
        <v/>
      </c>
      <c r="G755" s="80" t="str">
        <f t="shared" si="75"/>
        <v/>
      </c>
      <c r="H755" s="81" t="str">
        <f t="shared" si="78"/>
        <v/>
      </c>
      <c r="I755" s="83" t="str">
        <f t="shared" si="73"/>
        <v/>
      </c>
      <c r="J755" s="10" t="str">
        <f t="shared" si="76"/>
        <v/>
      </c>
    </row>
    <row r="756" spans="1:10" x14ac:dyDescent="0.25">
      <c r="A756" s="10" t="str">
        <f>IF(B756="","",COUNTA($B$33:B756)-COUNTBLANK($B$33:B756))</f>
        <v/>
      </c>
      <c r="B756" s="1"/>
      <c r="C756" s="10" t="str">
        <f>IF(B756="","",AVERAGE($B$33:B756))</f>
        <v/>
      </c>
      <c r="D756" s="10" t="str">
        <f>IF(B756="","",_xlfn.STDEV.S($B$33:B756))</f>
        <v/>
      </c>
      <c r="E756" s="82" t="str">
        <f t="shared" si="77"/>
        <v/>
      </c>
      <c r="F756" s="80" t="str">
        <f t="shared" si="74"/>
        <v/>
      </c>
      <c r="G756" s="80" t="str">
        <f t="shared" si="75"/>
        <v/>
      </c>
      <c r="H756" s="81" t="str">
        <f t="shared" si="78"/>
        <v/>
      </c>
      <c r="I756" s="83" t="str">
        <f t="shared" si="73"/>
        <v/>
      </c>
      <c r="J756" s="10" t="str">
        <f t="shared" si="76"/>
        <v/>
      </c>
    </row>
    <row r="757" spans="1:10" x14ac:dyDescent="0.25">
      <c r="A757" s="10" t="str">
        <f>IF(B757="","",COUNTA($B$33:B757)-COUNTBLANK($B$33:B757))</f>
        <v/>
      </c>
      <c r="B757" s="1"/>
      <c r="C757" s="10" t="str">
        <f>IF(B757="","",AVERAGE($B$33:B757))</f>
        <v/>
      </c>
      <c r="D757" s="10" t="str">
        <f>IF(B757="","",_xlfn.STDEV.S($B$33:B757))</f>
        <v/>
      </c>
      <c r="E757" s="82" t="str">
        <f t="shared" si="77"/>
        <v/>
      </c>
      <c r="F757" s="80" t="str">
        <f t="shared" si="74"/>
        <v/>
      </c>
      <c r="G757" s="80" t="str">
        <f t="shared" si="75"/>
        <v/>
      </c>
      <c r="H757" s="81" t="str">
        <f t="shared" si="78"/>
        <v/>
      </c>
      <c r="I757" s="83" t="str">
        <f t="shared" si="73"/>
        <v/>
      </c>
      <c r="J757" s="10" t="str">
        <f t="shared" si="76"/>
        <v/>
      </c>
    </row>
    <row r="758" spans="1:10" x14ac:dyDescent="0.25">
      <c r="A758" s="10" t="str">
        <f>IF(B758="","",COUNTA($B$33:B758)-COUNTBLANK($B$33:B758))</f>
        <v/>
      </c>
      <c r="B758" s="1"/>
      <c r="C758" s="10" t="str">
        <f>IF(B758="","",AVERAGE($B$33:B758))</f>
        <v/>
      </c>
      <c r="D758" s="10" t="str">
        <f>IF(B758="","",_xlfn.STDEV.S($B$33:B758))</f>
        <v/>
      </c>
      <c r="E758" s="82" t="str">
        <f t="shared" si="77"/>
        <v/>
      </c>
      <c r="F758" s="80" t="str">
        <f t="shared" si="74"/>
        <v/>
      </c>
      <c r="G758" s="80" t="str">
        <f t="shared" si="75"/>
        <v/>
      </c>
      <c r="H758" s="81" t="str">
        <f t="shared" si="78"/>
        <v/>
      </c>
      <c r="I758" s="83" t="str">
        <f t="shared" si="73"/>
        <v/>
      </c>
      <c r="J758" s="10" t="str">
        <f t="shared" si="76"/>
        <v/>
      </c>
    </row>
    <row r="759" spans="1:10" x14ac:dyDescent="0.25">
      <c r="A759" s="10" t="str">
        <f>IF(B759="","",COUNTA($B$33:B759)-COUNTBLANK($B$33:B759))</f>
        <v/>
      </c>
      <c r="B759" s="1"/>
      <c r="C759" s="10" t="str">
        <f>IF(B759="","",AVERAGE($B$33:B759))</f>
        <v/>
      </c>
      <c r="D759" s="10" t="str">
        <f>IF(B759="","",_xlfn.STDEV.S($B$33:B759))</f>
        <v/>
      </c>
      <c r="E759" s="82" t="str">
        <f t="shared" si="77"/>
        <v/>
      </c>
      <c r="F759" s="80" t="str">
        <f t="shared" si="74"/>
        <v/>
      </c>
      <c r="G759" s="80" t="str">
        <f t="shared" si="75"/>
        <v/>
      </c>
      <c r="H759" s="81" t="str">
        <f t="shared" si="78"/>
        <v/>
      </c>
      <c r="I759" s="83" t="str">
        <f t="shared" si="73"/>
        <v/>
      </c>
      <c r="J759" s="10" t="str">
        <f t="shared" si="76"/>
        <v/>
      </c>
    </row>
    <row r="760" spans="1:10" x14ac:dyDescent="0.25">
      <c r="A760" s="10" t="str">
        <f>IF(B760="","",COUNTA($B$33:B760)-COUNTBLANK($B$33:B760))</f>
        <v/>
      </c>
      <c r="B760" s="1"/>
      <c r="C760" s="10" t="str">
        <f>IF(B760="","",AVERAGE($B$33:B760))</f>
        <v/>
      </c>
      <c r="D760" s="10" t="str">
        <f>IF(B760="","",_xlfn.STDEV.S($B$33:B760))</f>
        <v/>
      </c>
      <c r="E760" s="82" t="str">
        <f t="shared" si="77"/>
        <v/>
      </c>
      <c r="F760" s="80" t="str">
        <f t="shared" si="74"/>
        <v/>
      </c>
      <c r="G760" s="80" t="str">
        <f t="shared" si="75"/>
        <v/>
      </c>
      <c r="H760" s="81" t="str">
        <f t="shared" si="78"/>
        <v/>
      </c>
      <c r="I760" s="83" t="str">
        <f t="shared" si="73"/>
        <v/>
      </c>
      <c r="J760" s="10" t="str">
        <f t="shared" si="76"/>
        <v/>
      </c>
    </row>
    <row r="761" spans="1:10" x14ac:dyDescent="0.25">
      <c r="A761" s="10" t="str">
        <f>IF(B761="","",COUNTA($B$33:B761)-COUNTBLANK($B$33:B761))</f>
        <v/>
      </c>
      <c r="B761" s="1"/>
      <c r="C761" s="10" t="str">
        <f>IF(B761="","",AVERAGE($B$33:B761))</f>
        <v/>
      </c>
      <c r="D761" s="10" t="str">
        <f>IF(B761="","",_xlfn.STDEV.S($B$33:B761))</f>
        <v/>
      </c>
      <c r="E761" s="82" t="str">
        <f t="shared" si="77"/>
        <v/>
      </c>
      <c r="F761" s="80" t="str">
        <f t="shared" si="74"/>
        <v/>
      </c>
      <c r="G761" s="80" t="str">
        <f t="shared" si="75"/>
        <v/>
      </c>
      <c r="H761" s="81" t="str">
        <f t="shared" si="78"/>
        <v/>
      </c>
      <c r="I761" s="83" t="str">
        <f t="shared" si="73"/>
        <v/>
      </c>
      <c r="J761" s="10" t="str">
        <f t="shared" si="76"/>
        <v/>
      </c>
    </row>
    <row r="762" spans="1:10" x14ac:dyDescent="0.25">
      <c r="A762" s="10" t="str">
        <f>IF(B762="","",COUNTA($B$33:B762)-COUNTBLANK($B$33:B762))</f>
        <v/>
      </c>
      <c r="B762" s="1"/>
      <c r="C762" s="10" t="str">
        <f>IF(B762="","",AVERAGE($B$33:B762))</f>
        <v/>
      </c>
      <c r="D762" s="10" t="str">
        <f>IF(B762="","",_xlfn.STDEV.S($B$33:B762))</f>
        <v/>
      </c>
      <c r="E762" s="82" t="str">
        <f t="shared" si="77"/>
        <v/>
      </c>
      <c r="F762" s="80" t="str">
        <f t="shared" si="74"/>
        <v/>
      </c>
      <c r="G762" s="80" t="str">
        <f t="shared" si="75"/>
        <v/>
      </c>
      <c r="H762" s="81" t="str">
        <f t="shared" si="78"/>
        <v/>
      </c>
      <c r="I762" s="83" t="str">
        <f t="shared" si="73"/>
        <v/>
      </c>
      <c r="J762" s="10" t="str">
        <f t="shared" si="76"/>
        <v/>
      </c>
    </row>
    <row r="763" spans="1:10" x14ac:dyDescent="0.25">
      <c r="A763" s="10" t="str">
        <f>IF(B763="","",COUNTA($B$33:B763)-COUNTBLANK($B$33:B763))</f>
        <v/>
      </c>
      <c r="B763" s="1"/>
      <c r="C763" s="10" t="str">
        <f>IF(B763="","",AVERAGE($B$33:B763))</f>
        <v/>
      </c>
      <c r="D763" s="10" t="str">
        <f>IF(B763="","",_xlfn.STDEV.S($B$33:B763))</f>
        <v/>
      </c>
      <c r="E763" s="82" t="str">
        <f t="shared" si="77"/>
        <v/>
      </c>
      <c r="F763" s="80" t="str">
        <f t="shared" si="74"/>
        <v/>
      </c>
      <c r="G763" s="80" t="str">
        <f t="shared" si="75"/>
        <v/>
      </c>
      <c r="H763" s="81" t="str">
        <f t="shared" si="78"/>
        <v/>
      </c>
      <c r="I763" s="83" t="str">
        <f t="shared" si="73"/>
        <v/>
      </c>
      <c r="J763" s="10" t="str">
        <f t="shared" si="76"/>
        <v/>
      </c>
    </row>
    <row r="764" spans="1:10" x14ac:dyDescent="0.25">
      <c r="A764" s="10" t="str">
        <f>IF(B764="","",COUNTA($B$33:B764)-COUNTBLANK($B$33:B764))</f>
        <v/>
      </c>
      <c r="B764" s="1"/>
      <c r="C764" s="10" t="str">
        <f>IF(B764="","",AVERAGE($B$33:B764))</f>
        <v/>
      </c>
      <c r="D764" s="10" t="str">
        <f>IF(B764="","",_xlfn.STDEV.S($B$33:B764))</f>
        <v/>
      </c>
      <c r="E764" s="82" t="str">
        <f t="shared" si="77"/>
        <v/>
      </c>
      <c r="F764" s="80" t="str">
        <f t="shared" si="74"/>
        <v/>
      </c>
      <c r="G764" s="80" t="str">
        <f t="shared" si="75"/>
        <v/>
      </c>
      <c r="H764" s="81" t="str">
        <f t="shared" si="78"/>
        <v/>
      </c>
      <c r="I764" s="83" t="str">
        <f t="shared" si="73"/>
        <v/>
      </c>
      <c r="J764" s="10" t="str">
        <f t="shared" si="76"/>
        <v/>
      </c>
    </row>
    <row r="765" spans="1:10" x14ac:dyDescent="0.25">
      <c r="A765" s="10" t="str">
        <f>IF(B765="","",COUNTA($B$33:B765)-COUNTBLANK($B$33:B765))</f>
        <v/>
      </c>
      <c r="B765" s="1"/>
      <c r="C765" s="10" t="str">
        <f>IF(B765="","",AVERAGE($B$33:B765))</f>
        <v/>
      </c>
      <c r="D765" s="10" t="str">
        <f>IF(B765="","",_xlfn.STDEV.S($B$33:B765))</f>
        <v/>
      </c>
      <c r="E765" s="82" t="str">
        <f t="shared" si="77"/>
        <v/>
      </c>
      <c r="F765" s="80" t="str">
        <f t="shared" si="74"/>
        <v/>
      </c>
      <c r="G765" s="80" t="str">
        <f t="shared" si="75"/>
        <v/>
      </c>
      <c r="H765" s="81" t="str">
        <f t="shared" si="78"/>
        <v/>
      </c>
      <c r="I765" s="83" t="str">
        <f t="shared" si="73"/>
        <v/>
      </c>
      <c r="J765" s="10" t="str">
        <f t="shared" si="76"/>
        <v/>
      </c>
    </row>
    <row r="766" spans="1:10" x14ac:dyDescent="0.25">
      <c r="A766" s="10" t="str">
        <f>IF(B766="","",COUNTA($B$33:B766)-COUNTBLANK($B$33:B766))</f>
        <v/>
      </c>
      <c r="B766" s="1"/>
      <c r="C766" s="10" t="str">
        <f>IF(B766="","",AVERAGE($B$33:B766))</f>
        <v/>
      </c>
      <c r="D766" s="10" t="str">
        <f>IF(B766="","",_xlfn.STDEV.S($B$33:B766))</f>
        <v/>
      </c>
      <c r="E766" s="82" t="str">
        <f t="shared" si="77"/>
        <v/>
      </c>
      <c r="F766" s="80" t="str">
        <f t="shared" si="74"/>
        <v/>
      </c>
      <c r="G766" s="80" t="str">
        <f t="shared" si="75"/>
        <v/>
      </c>
      <c r="H766" s="81" t="str">
        <f t="shared" si="78"/>
        <v/>
      </c>
      <c r="I766" s="83" t="str">
        <f t="shared" si="73"/>
        <v/>
      </c>
      <c r="J766" s="10" t="str">
        <f t="shared" si="76"/>
        <v/>
      </c>
    </row>
    <row r="767" spans="1:10" x14ac:dyDescent="0.25">
      <c r="A767" s="10" t="str">
        <f>IF(B767="","",COUNTA($B$33:B767)-COUNTBLANK($B$33:B767))</f>
        <v/>
      </c>
      <c r="B767" s="1"/>
      <c r="C767" s="10" t="str">
        <f>IF(B767="","",AVERAGE($B$33:B767))</f>
        <v/>
      </c>
      <c r="D767" s="10" t="str">
        <f>IF(B767="","",_xlfn.STDEV.S($B$33:B767))</f>
        <v/>
      </c>
      <c r="E767" s="82" t="str">
        <f t="shared" si="77"/>
        <v/>
      </c>
      <c r="F767" s="80" t="str">
        <f t="shared" si="74"/>
        <v/>
      </c>
      <c r="G767" s="80" t="str">
        <f t="shared" si="75"/>
        <v/>
      </c>
      <c r="H767" s="81" t="str">
        <f t="shared" si="78"/>
        <v/>
      </c>
      <c r="I767" s="83" t="str">
        <f t="shared" si="73"/>
        <v/>
      </c>
      <c r="J767" s="10" t="str">
        <f t="shared" si="76"/>
        <v/>
      </c>
    </row>
    <row r="768" spans="1:10" x14ac:dyDescent="0.25">
      <c r="A768" s="10" t="str">
        <f>IF(B768="","",COUNTA($B$33:B768)-COUNTBLANK($B$33:B768))</f>
        <v/>
      </c>
      <c r="B768" s="1"/>
      <c r="C768" s="10" t="str">
        <f>IF(B768="","",AVERAGE($B$33:B768))</f>
        <v/>
      </c>
      <c r="D768" s="10" t="str">
        <f>IF(B768="","",_xlfn.STDEV.S($B$33:B768))</f>
        <v/>
      </c>
      <c r="E768" s="82" t="str">
        <f t="shared" si="77"/>
        <v/>
      </c>
      <c r="F768" s="80" t="str">
        <f t="shared" si="74"/>
        <v/>
      </c>
      <c r="G768" s="80" t="str">
        <f t="shared" si="75"/>
        <v/>
      </c>
      <c r="H768" s="81" t="str">
        <f t="shared" si="78"/>
        <v/>
      </c>
      <c r="I768" s="83" t="str">
        <f t="shared" si="73"/>
        <v/>
      </c>
      <c r="J768" s="10" t="str">
        <f t="shared" si="76"/>
        <v/>
      </c>
    </row>
    <row r="769" spans="1:10" x14ac:dyDescent="0.25">
      <c r="A769" s="10" t="str">
        <f>IF(B769="","",COUNTA($B$33:B769)-COUNTBLANK($B$33:B769))</f>
        <v/>
      </c>
      <c r="B769" s="1"/>
      <c r="C769" s="10" t="str">
        <f>IF(B769="","",AVERAGE($B$33:B769))</f>
        <v/>
      </c>
      <c r="D769" s="10" t="str">
        <f>IF(B769="","",_xlfn.STDEV.S($B$33:B769))</f>
        <v/>
      </c>
      <c r="E769" s="82" t="str">
        <f t="shared" si="77"/>
        <v/>
      </c>
      <c r="F769" s="80" t="str">
        <f t="shared" si="74"/>
        <v/>
      </c>
      <c r="G769" s="80" t="str">
        <f t="shared" si="75"/>
        <v/>
      </c>
      <c r="H769" s="81" t="str">
        <f t="shared" si="78"/>
        <v/>
      </c>
      <c r="I769" s="83" t="str">
        <f t="shared" si="73"/>
        <v/>
      </c>
      <c r="J769" s="10" t="str">
        <f t="shared" si="76"/>
        <v/>
      </c>
    </row>
    <row r="770" spans="1:10" x14ac:dyDescent="0.25">
      <c r="A770" s="10" t="str">
        <f>IF(B770="","",COUNTA($B$33:B770)-COUNTBLANK($B$33:B770))</f>
        <v/>
      </c>
      <c r="B770" s="1"/>
      <c r="C770" s="10" t="str">
        <f>IF(B770="","",AVERAGE($B$33:B770))</f>
        <v/>
      </c>
      <c r="D770" s="10" t="str">
        <f>IF(B770="","",_xlfn.STDEV.S($B$33:B770))</f>
        <v/>
      </c>
      <c r="E770" s="82" t="str">
        <f t="shared" si="77"/>
        <v/>
      </c>
      <c r="F770" s="80" t="str">
        <f t="shared" si="74"/>
        <v/>
      </c>
      <c r="G770" s="80" t="str">
        <f t="shared" si="75"/>
        <v/>
      </c>
      <c r="H770" s="81" t="str">
        <f t="shared" si="78"/>
        <v/>
      </c>
      <c r="I770" s="83" t="str">
        <f t="shared" si="73"/>
        <v/>
      </c>
      <c r="J770" s="10" t="str">
        <f t="shared" si="76"/>
        <v/>
      </c>
    </row>
    <row r="771" spans="1:10" x14ac:dyDescent="0.25">
      <c r="A771" s="10" t="str">
        <f>IF(B771="","",COUNTA($B$33:B771)-COUNTBLANK($B$33:B771))</f>
        <v/>
      </c>
      <c r="B771" s="1"/>
      <c r="C771" s="10" t="str">
        <f>IF(B771="","",AVERAGE($B$33:B771))</f>
        <v/>
      </c>
      <c r="D771" s="10" t="str">
        <f>IF(B771="","",_xlfn.STDEV.S($B$33:B771))</f>
        <v/>
      </c>
      <c r="E771" s="82" t="str">
        <f t="shared" si="77"/>
        <v/>
      </c>
      <c r="F771" s="80" t="str">
        <f t="shared" si="74"/>
        <v/>
      </c>
      <c r="G771" s="80" t="str">
        <f t="shared" si="75"/>
        <v/>
      </c>
      <c r="H771" s="81" t="str">
        <f t="shared" si="78"/>
        <v/>
      </c>
      <c r="I771" s="83" t="str">
        <f t="shared" si="73"/>
        <v/>
      </c>
      <c r="J771" s="10" t="str">
        <f t="shared" si="76"/>
        <v/>
      </c>
    </row>
    <row r="772" spans="1:10" x14ac:dyDescent="0.25">
      <c r="A772" s="10" t="str">
        <f>IF(B772="","",COUNTA($B$33:B772)-COUNTBLANK($B$33:B772))</f>
        <v/>
      </c>
      <c r="B772" s="1"/>
      <c r="C772" s="10" t="str">
        <f>IF(B772="","",AVERAGE($B$33:B772))</f>
        <v/>
      </c>
      <c r="D772" s="10" t="str">
        <f>IF(B772="","",_xlfn.STDEV.S($B$33:B772))</f>
        <v/>
      </c>
      <c r="E772" s="82" t="str">
        <f t="shared" si="77"/>
        <v/>
      </c>
      <c r="F772" s="80" t="str">
        <f t="shared" si="74"/>
        <v/>
      </c>
      <c r="G772" s="80" t="str">
        <f t="shared" si="75"/>
        <v/>
      </c>
      <c r="H772" s="81" t="str">
        <f t="shared" si="78"/>
        <v/>
      </c>
      <c r="I772" s="83" t="str">
        <f t="shared" si="73"/>
        <v/>
      </c>
      <c r="J772" s="10" t="str">
        <f t="shared" si="76"/>
        <v/>
      </c>
    </row>
    <row r="773" spans="1:10" x14ac:dyDescent="0.25">
      <c r="A773" s="10" t="str">
        <f>IF(B773="","",COUNTA($B$33:B773)-COUNTBLANK($B$33:B773))</f>
        <v/>
      </c>
      <c r="B773" s="1"/>
      <c r="C773" s="10" t="str">
        <f>IF(B773="","",AVERAGE($B$33:B773))</f>
        <v/>
      </c>
      <c r="D773" s="10" t="str">
        <f>IF(B773="","",_xlfn.STDEV.S($B$33:B773))</f>
        <v/>
      </c>
      <c r="E773" s="82" t="str">
        <f t="shared" si="77"/>
        <v/>
      </c>
      <c r="F773" s="80" t="str">
        <f t="shared" si="74"/>
        <v/>
      </c>
      <c r="G773" s="80" t="str">
        <f t="shared" si="75"/>
        <v/>
      </c>
      <c r="H773" s="81" t="str">
        <f t="shared" si="78"/>
        <v/>
      </c>
      <c r="I773" s="83" t="str">
        <f t="shared" si="73"/>
        <v/>
      </c>
      <c r="J773" s="10" t="str">
        <f t="shared" si="76"/>
        <v/>
      </c>
    </row>
    <row r="774" spans="1:10" x14ac:dyDescent="0.25">
      <c r="A774" s="10" t="str">
        <f>IF(B774="","",COUNTA($B$33:B774)-COUNTBLANK($B$33:B774))</f>
        <v/>
      </c>
      <c r="B774" s="1"/>
      <c r="C774" s="10" t="str">
        <f>IF(B774="","",AVERAGE($B$33:B774))</f>
        <v/>
      </c>
      <c r="D774" s="10" t="str">
        <f>IF(B774="","",_xlfn.STDEV.S($B$33:B774))</f>
        <v/>
      </c>
      <c r="E774" s="82" t="str">
        <f t="shared" si="77"/>
        <v/>
      </c>
      <c r="F774" s="80" t="str">
        <f t="shared" si="74"/>
        <v/>
      </c>
      <c r="G774" s="80" t="str">
        <f t="shared" si="75"/>
        <v/>
      </c>
      <c r="H774" s="81" t="str">
        <f t="shared" si="78"/>
        <v/>
      </c>
      <c r="I774" s="83" t="str">
        <f t="shared" si="73"/>
        <v/>
      </c>
      <c r="J774" s="10" t="str">
        <f t="shared" si="76"/>
        <v/>
      </c>
    </row>
    <row r="775" spans="1:10" x14ac:dyDescent="0.25">
      <c r="A775" s="10" t="str">
        <f>IF(B775="","",COUNTA($B$33:B775)-COUNTBLANK($B$33:B775))</f>
        <v/>
      </c>
      <c r="B775" s="1"/>
      <c r="C775" s="10" t="str">
        <f>IF(B775="","",AVERAGE($B$33:B775))</f>
        <v/>
      </c>
      <c r="D775" s="10" t="str">
        <f>IF(B775="","",_xlfn.STDEV.S($B$33:B775))</f>
        <v/>
      </c>
      <c r="E775" s="82" t="str">
        <f t="shared" si="77"/>
        <v/>
      </c>
      <c r="F775" s="80" t="str">
        <f t="shared" si="74"/>
        <v/>
      </c>
      <c r="G775" s="80" t="str">
        <f t="shared" si="75"/>
        <v/>
      </c>
      <c r="H775" s="81" t="str">
        <f t="shared" si="78"/>
        <v/>
      </c>
      <c r="I775" s="83" t="str">
        <f t="shared" si="73"/>
        <v/>
      </c>
      <c r="J775" s="10" t="str">
        <f t="shared" si="76"/>
        <v/>
      </c>
    </row>
    <row r="776" spans="1:10" x14ac:dyDescent="0.25">
      <c r="A776" s="10" t="str">
        <f>IF(B776="","",COUNTA($B$33:B776)-COUNTBLANK($B$33:B776))</f>
        <v/>
      </c>
      <c r="B776" s="1"/>
      <c r="C776" s="10" t="str">
        <f>IF(B776="","",AVERAGE($B$33:B776))</f>
        <v/>
      </c>
      <c r="D776" s="10" t="str">
        <f>IF(B776="","",_xlfn.STDEV.S($B$33:B776))</f>
        <v/>
      </c>
      <c r="E776" s="82" t="str">
        <f t="shared" si="77"/>
        <v/>
      </c>
      <c r="F776" s="80" t="str">
        <f t="shared" si="74"/>
        <v/>
      </c>
      <c r="G776" s="80" t="str">
        <f t="shared" si="75"/>
        <v/>
      </c>
      <c r="H776" s="81" t="str">
        <f t="shared" si="78"/>
        <v/>
      </c>
      <c r="I776" s="83" t="str">
        <f t="shared" si="73"/>
        <v/>
      </c>
      <c r="J776" s="10" t="str">
        <f t="shared" si="76"/>
        <v/>
      </c>
    </row>
    <row r="777" spans="1:10" x14ac:dyDescent="0.25">
      <c r="A777" s="10" t="str">
        <f>IF(B777="","",COUNTA($B$33:B777)-COUNTBLANK($B$33:B777))</f>
        <v/>
      </c>
      <c r="B777" s="1"/>
      <c r="C777" s="10" t="str">
        <f>IF(B777="","",AVERAGE($B$33:B777))</f>
        <v/>
      </c>
      <c r="D777" s="10" t="str">
        <f>IF(B777="","",_xlfn.STDEV.S($B$33:B777))</f>
        <v/>
      </c>
      <c r="E777" s="82" t="str">
        <f t="shared" si="77"/>
        <v/>
      </c>
      <c r="F777" s="80" t="str">
        <f t="shared" si="74"/>
        <v/>
      </c>
      <c r="G777" s="80" t="str">
        <f t="shared" si="75"/>
        <v/>
      </c>
      <c r="H777" s="81" t="str">
        <f t="shared" si="78"/>
        <v/>
      </c>
      <c r="I777" s="83" t="str">
        <f t="shared" si="73"/>
        <v/>
      </c>
      <c r="J777" s="10" t="str">
        <f t="shared" si="76"/>
        <v/>
      </c>
    </row>
    <row r="778" spans="1:10" x14ac:dyDescent="0.25">
      <c r="A778" s="10" t="str">
        <f>IF(B778="","",COUNTA($B$33:B778)-COUNTBLANK($B$33:B778))</f>
        <v/>
      </c>
      <c r="B778" s="1"/>
      <c r="C778" s="10" t="str">
        <f>IF(B778="","",AVERAGE($B$33:B778))</f>
        <v/>
      </c>
      <c r="D778" s="10" t="str">
        <f>IF(B778="","",_xlfn.STDEV.S($B$33:B778))</f>
        <v/>
      </c>
      <c r="E778" s="82" t="str">
        <f t="shared" si="77"/>
        <v/>
      </c>
      <c r="F778" s="80" t="str">
        <f t="shared" si="74"/>
        <v/>
      </c>
      <c r="G778" s="80" t="str">
        <f t="shared" si="75"/>
        <v/>
      </c>
      <c r="H778" s="81" t="str">
        <f t="shared" si="78"/>
        <v/>
      </c>
      <c r="I778" s="83" t="str">
        <f t="shared" si="73"/>
        <v/>
      </c>
      <c r="J778" s="10" t="str">
        <f t="shared" si="76"/>
        <v/>
      </c>
    </row>
    <row r="779" spans="1:10" x14ac:dyDescent="0.25">
      <c r="A779" s="10" t="str">
        <f>IF(B779="","",COUNTA($B$33:B779)-COUNTBLANK($B$33:B779))</f>
        <v/>
      </c>
      <c r="B779" s="1"/>
      <c r="C779" s="10" t="str">
        <f>IF(B779="","",AVERAGE($B$33:B779))</f>
        <v/>
      </c>
      <c r="D779" s="10" t="str">
        <f>IF(B779="","",_xlfn.STDEV.S($B$33:B779))</f>
        <v/>
      </c>
      <c r="E779" s="82" t="str">
        <f t="shared" si="77"/>
        <v/>
      </c>
      <c r="F779" s="80" t="str">
        <f t="shared" si="74"/>
        <v/>
      </c>
      <c r="G779" s="80" t="str">
        <f t="shared" si="75"/>
        <v/>
      </c>
      <c r="H779" s="81" t="str">
        <f t="shared" si="78"/>
        <v/>
      </c>
      <c r="I779" s="83" t="str">
        <f t="shared" si="73"/>
        <v/>
      </c>
      <c r="J779" s="10" t="str">
        <f t="shared" si="76"/>
        <v/>
      </c>
    </row>
    <row r="780" spans="1:10" x14ac:dyDescent="0.25">
      <c r="A780" s="10" t="str">
        <f>IF(B780="","",COUNTA($B$33:B780)-COUNTBLANK($B$33:B780))</f>
        <v/>
      </c>
      <c r="B780" s="1"/>
      <c r="C780" s="10" t="str">
        <f>IF(B780="","",AVERAGE($B$33:B780))</f>
        <v/>
      </c>
      <c r="D780" s="10" t="str">
        <f>IF(B780="","",_xlfn.STDEV.S($B$33:B780))</f>
        <v/>
      </c>
      <c r="E780" s="82" t="str">
        <f t="shared" si="77"/>
        <v/>
      </c>
      <c r="F780" s="80" t="str">
        <f t="shared" si="74"/>
        <v/>
      </c>
      <c r="G780" s="80" t="str">
        <f t="shared" si="75"/>
        <v/>
      </c>
      <c r="H780" s="81" t="str">
        <f t="shared" si="78"/>
        <v/>
      </c>
      <c r="I780" s="83" t="str">
        <f t="shared" si="73"/>
        <v/>
      </c>
      <c r="J780" s="10" t="str">
        <f t="shared" si="76"/>
        <v/>
      </c>
    </row>
    <row r="781" spans="1:10" x14ac:dyDescent="0.25">
      <c r="A781" s="10" t="str">
        <f>IF(B781="","",COUNTA($B$33:B781)-COUNTBLANK($B$33:B781))</f>
        <v/>
      </c>
      <c r="B781" s="1"/>
      <c r="C781" s="10" t="str">
        <f>IF(B781="","",AVERAGE($B$33:B781))</f>
        <v/>
      </c>
      <c r="D781" s="10" t="str">
        <f>IF(B781="","",_xlfn.STDEV.S($B$33:B781))</f>
        <v/>
      </c>
      <c r="E781" s="82" t="str">
        <f t="shared" si="77"/>
        <v/>
      </c>
      <c r="F781" s="80" t="str">
        <f t="shared" si="74"/>
        <v/>
      </c>
      <c r="G781" s="80" t="str">
        <f t="shared" si="75"/>
        <v/>
      </c>
      <c r="H781" s="81" t="str">
        <f t="shared" si="78"/>
        <v/>
      </c>
      <c r="I781" s="83" t="str">
        <f t="shared" si="73"/>
        <v/>
      </c>
      <c r="J781" s="10" t="str">
        <f t="shared" si="76"/>
        <v/>
      </c>
    </row>
    <row r="782" spans="1:10" x14ac:dyDescent="0.25">
      <c r="A782" s="10" t="str">
        <f>IF(B782="","",COUNTA($B$33:B782)-COUNTBLANK($B$33:B782))</f>
        <v/>
      </c>
      <c r="B782" s="1"/>
      <c r="C782" s="10" t="str">
        <f>IF(B782="","",AVERAGE($B$33:B782))</f>
        <v/>
      </c>
      <c r="D782" s="10" t="str">
        <f>IF(B782="","",_xlfn.STDEV.S($B$33:B782))</f>
        <v/>
      </c>
      <c r="E782" s="82" t="str">
        <f t="shared" si="77"/>
        <v/>
      </c>
      <c r="F782" s="80" t="str">
        <f t="shared" si="74"/>
        <v/>
      </c>
      <c r="G782" s="80" t="str">
        <f t="shared" si="75"/>
        <v/>
      </c>
      <c r="H782" s="81" t="str">
        <f t="shared" si="78"/>
        <v/>
      </c>
      <c r="I782" s="83" t="str">
        <f t="shared" si="73"/>
        <v/>
      </c>
      <c r="J782" s="10" t="str">
        <f t="shared" si="76"/>
        <v/>
      </c>
    </row>
    <row r="783" spans="1:10" x14ac:dyDescent="0.25">
      <c r="A783" s="10" t="str">
        <f>IF(B783="","",COUNTA($B$33:B783)-COUNTBLANK($B$33:B783))</f>
        <v/>
      </c>
      <c r="B783" s="1"/>
      <c r="C783" s="10" t="str">
        <f>IF(B783="","",AVERAGE($B$33:B783))</f>
        <v/>
      </c>
      <c r="D783" s="10" t="str">
        <f>IF(B783="","",_xlfn.STDEV.S($B$33:B783))</f>
        <v/>
      </c>
      <c r="E783" s="82" t="str">
        <f t="shared" si="77"/>
        <v/>
      </c>
      <c r="F783" s="80" t="str">
        <f t="shared" si="74"/>
        <v/>
      </c>
      <c r="G783" s="80" t="str">
        <f t="shared" si="75"/>
        <v/>
      </c>
      <c r="H783" s="81" t="str">
        <f t="shared" si="78"/>
        <v/>
      </c>
      <c r="I783" s="83" t="str">
        <f t="shared" si="73"/>
        <v/>
      </c>
      <c r="J783" s="10" t="str">
        <f t="shared" si="76"/>
        <v/>
      </c>
    </row>
    <row r="784" spans="1:10" x14ac:dyDescent="0.25">
      <c r="A784" s="10" t="str">
        <f>IF(B784="","",COUNTA($B$33:B784)-COUNTBLANK($B$33:B784))</f>
        <v/>
      </c>
      <c r="B784" s="1"/>
      <c r="C784" s="10" t="str">
        <f>IF(B784="","",AVERAGE($B$33:B784))</f>
        <v/>
      </c>
      <c r="D784" s="10" t="str">
        <f>IF(B784="","",_xlfn.STDEV.S($B$33:B784))</f>
        <v/>
      </c>
      <c r="E784" s="82" t="str">
        <f t="shared" si="77"/>
        <v/>
      </c>
      <c r="F784" s="80" t="str">
        <f t="shared" si="74"/>
        <v/>
      </c>
      <c r="G784" s="80" t="str">
        <f t="shared" si="75"/>
        <v/>
      </c>
      <c r="H784" s="81" t="str">
        <f t="shared" si="78"/>
        <v/>
      </c>
      <c r="I784" s="83" t="str">
        <f t="shared" ref="I784:I847" si="79">IF(D784="","",_xlfn.CONFIDENCE.NORM(1-$C$11,E784,A784))</f>
        <v/>
      </c>
      <c r="J784" s="10" t="str">
        <f t="shared" si="76"/>
        <v/>
      </c>
    </row>
    <row r="785" spans="1:10" x14ac:dyDescent="0.25">
      <c r="A785" s="10" t="str">
        <f>IF(B785="","",COUNTA($B$33:B785)-COUNTBLANK($B$33:B785))</f>
        <v/>
      </c>
      <c r="B785" s="1"/>
      <c r="C785" s="10" t="str">
        <f>IF(B785="","",AVERAGE($B$33:B785))</f>
        <v/>
      </c>
      <c r="D785" s="10" t="str">
        <f>IF(B785="","",_xlfn.STDEV.S($B$33:B785))</f>
        <v/>
      </c>
      <c r="E785" s="82" t="str">
        <f t="shared" si="77"/>
        <v/>
      </c>
      <c r="F785" s="80" t="str">
        <f t="shared" si="74"/>
        <v/>
      </c>
      <c r="G785" s="80" t="str">
        <f t="shared" si="75"/>
        <v/>
      </c>
      <c r="H785" s="81" t="str">
        <f t="shared" si="78"/>
        <v/>
      </c>
      <c r="I785" s="83" t="str">
        <f t="shared" si="79"/>
        <v/>
      </c>
      <c r="J785" s="10" t="str">
        <f t="shared" si="76"/>
        <v/>
      </c>
    </row>
    <row r="786" spans="1:10" x14ac:dyDescent="0.25">
      <c r="A786" s="10" t="str">
        <f>IF(B786="","",COUNTA($B$33:B786)-COUNTBLANK($B$33:B786))</f>
        <v/>
      </c>
      <c r="B786" s="1"/>
      <c r="C786" s="10" t="str">
        <f>IF(B786="","",AVERAGE($B$33:B786))</f>
        <v/>
      </c>
      <c r="D786" s="10" t="str">
        <f>IF(B786="","",_xlfn.STDEV.S($B$33:B786))</f>
        <v/>
      </c>
      <c r="E786" s="82" t="str">
        <f t="shared" si="77"/>
        <v/>
      </c>
      <c r="F786" s="80" t="str">
        <f t="shared" si="74"/>
        <v/>
      </c>
      <c r="G786" s="80" t="str">
        <f t="shared" si="75"/>
        <v/>
      </c>
      <c r="H786" s="81" t="str">
        <f t="shared" si="78"/>
        <v/>
      </c>
      <c r="I786" s="83" t="str">
        <f t="shared" si="79"/>
        <v/>
      </c>
      <c r="J786" s="10" t="str">
        <f t="shared" si="76"/>
        <v/>
      </c>
    </row>
    <row r="787" spans="1:10" x14ac:dyDescent="0.25">
      <c r="A787" s="10" t="str">
        <f>IF(B787="","",COUNTA($B$33:B787)-COUNTBLANK($B$33:B787))</f>
        <v/>
      </c>
      <c r="B787" s="1"/>
      <c r="C787" s="10" t="str">
        <f>IF(B787="","",AVERAGE($B$33:B787))</f>
        <v/>
      </c>
      <c r="D787" s="10" t="str">
        <f>IF(B787="","",_xlfn.STDEV.S($B$33:B787))</f>
        <v/>
      </c>
      <c r="E787" s="82" t="str">
        <f t="shared" si="77"/>
        <v/>
      </c>
      <c r="F787" s="80" t="str">
        <f t="shared" si="74"/>
        <v/>
      </c>
      <c r="G787" s="80" t="str">
        <f t="shared" si="75"/>
        <v/>
      </c>
      <c r="H787" s="81" t="str">
        <f t="shared" si="78"/>
        <v/>
      </c>
      <c r="I787" s="83" t="str">
        <f t="shared" si="79"/>
        <v/>
      </c>
      <c r="J787" s="10" t="str">
        <f t="shared" si="76"/>
        <v/>
      </c>
    </row>
    <row r="788" spans="1:10" x14ac:dyDescent="0.25">
      <c r="A788" s="10" t="str">
        <f>IF(B788="","",COUNTA($B$33:B788)-COUNTBLANK($B$33:B788))</f>
        <v/>
      </c>
      <c r="B788" s="1"/>
      <c r="C788" s="10" t="str">
        <f>IF(B788="","",AVERAGE($B$33:B788))</f>
        <v/>
      </c>
      <c r="D788" s="10" t="str">
        <f>IF(B788="","",_xlfn.STDEV.S($B$33:B788))</f>
        <v/>
      </c>
      <c r="E788" s="82" t="str">
        <f t="shared" si="77"/>
        <v/>
      </c>
      <c r="F788" s="80" t="str">
        <f t="shared" si="74"/>
        <v/>
      </c>
      <c r="G788" s="80" t="str">
        <f t="shared" si="75"/>
        <v/>
      </c>
      <c r="H788" s="81" t="str">
        <f t="shared" si="78"/>
        <v/>
      </c>
      <c r="I788" s="83" t="str">
        <f t="shared" si="79"/>
        <v/>
      </c>
      <c r="J788" s="10" t="str">
        <f t="shared" si="76"/>
        <v/>
      </c>
    </row>
    <row r="789" spans="1:10" x14ac:dyDescent="0.25">
      <c r="A789" s="10" t="str">
        <f>IF(B789="","",COUNTA($B$33:B789)-COUNTBLANK($B$33:B789))</f>
        <v/>
      </c>
      <c r="B789" s="1"/>
      <c r="C789" s="10" t="str">
        <f>IF(B789="","",AVERAGE($B$33:B789))</f>
        <v/>
      </c>
      <c r="D789" s="10" t="str">
        <f>IF(B789="","",_xlfn.STDEV.S($B$33:B789))</f>
        <v/>
      </c>
      <c r="E789" s="82" t="str">
        <f t="shared" si="77"/>
        <v/>
      </c>
      <c r="F789" s="80" t="str">
        <f t="shared" si="74"/>
        <v/>
      </c>
      <c r="G789" s="80" t="str">
        <f t="shared" si="75"/>
        <v/>
      </c>
      <c r="H789" s="81" t="str">
        <f t="shared" si="78"/>
        <v/>
      </c>
      <c r="I789" s="83" t="str">
        <f t="shared" si="79"/>
        <v/>
      </c>
      <c r="J789" s="10" t="str">
        <f t="shared" si="76"/>
        <v/>
      </c>
    </row>
    <row r="790" spans="1:10" x14ac:dyDescent="0.25">
      <c r="A790" s="10" t="str">
        <f>IF(B790="","",COUNTA($B$33:B790)-COUNTBLANK($B$33:B790))</f>
        <v/>
      </c>
      <c r="B790" s="1"/>
      <c r="C790" s="10" t="str">
        <f>IF(B790="","",AVERAGE($B$33:B790))</f>
        <v/>
      </c>
      <c r="D790" s="10" t="str">
        <f>IF(B790="","",_xlfn.STDEV.S($B$33:B790))</f>
        <v/>
      </c>
      <c r="E790" s="82" t="str">
        <f t="shared" si="77"/>
        <v/>
      </c>
      <c r="F790" s="80" t="str">
        <f t="shared" si="74"/>
        <v/>
      </c>
      <c r="G790" s="80" t="str">
        <f t="shared" si="75"/>
        <v/>
      </c>
      <c r="H790" s="81" t="str">
        <f t="shared" si="78"/>
        <v/>
      </c>
      <c r="I790" s="83" t="str">
        <f t="shared" si="79"/>
        <v/>
      </c>
      <c r="J790" s="10" t="str">
        <f t="shared" si="76"/>
        <v/>
      </c>
    </row>
    <row r="791" spans="1:10" x14ac:dyDescent="0.25">
      <c r="A791" s="10" t="str">
        <f>IF(B791="","",COUNTA($B$33:B791)-COUNTBLANK($B$33:B791))</f>
        <v/>
      </c>
      <c r="B791" s="1"/>
      <c r="C791" s="10" t="str">
        <f>IF(B791="","",AVERAGE($B$33:B791))</f>
        <v/>
      </c>
      <c r="D791" s="10" t="str">
        <f>IF(B791="","",_xlfn.STDEV.S($B$33:B791))</f>
        <v/>
      </c>
      <c r="E791" s="82" t="str">
        <f t="shared" si="77"/>
        <v/>
      </c>
      <c r="F791" s="80" t="str">
        <f t="shared" si="74"/>
        <v/>
      </c>
      <c r="G791" s="80" t="str">
        <f t="shared" si="75"/>
        <v/>
      </c>
      <c r="H791" s="81" t="str">
        <f t="shared" si="78"/>
        <v/>
      </c>
      <c r="I791" s="83" t="str">
        <f t="shared" si="79"/>
        <v/>
      </c>
      <c r="J791" s="10" t="str">
        <f t="shared" si="76"/>
        <v/>
      </c>
    </row>
    <row r="792" spans="1:10" x14ac:dyDescent="0.25">
      <c r="A792" s="10" t="str">
        <f>IF(B792="","",COUNTA($B$33:B792)-COUNTBLANK($B$33:B792))</f>
        <v/>
      </c>
      <c r="B792" s="1"/>
      <c r="C792" s="10" t="str">
        <f>IF(B792="","",AVERAGE($B$33:B792))</f>
        <v/>
      </c>
      <c r="D792" s="10" t="str">
        <f>IF(B792="","",_xlfn.STDEV.S($B$33:B792))</f>
        <v/>
      </c>
      <c r="E792" s="82" t="str">
        <f t="shared" si="77"/>
        <v/>
      </c>
      <c r="F792" s="80" t="str">
        <f t="shared" si="74"/>
        <v/>
      </c>
      <c r="G792" s="80" t="str">
        <f t="shared" si="75"/>
        <v/>
      </c>
      <c r="H792" s="81" t="str">
        <f t="shared" si="78"/>
        <v/>
      </c>
      <c r="I792" s="83" t="str">
        <f t="shared" si="79"/>
        <v/>
      </c>
      <c r="J792" s="10" t="str">
        <f t="shared" si="76"/>
        <v/>
      </c>
    </row>
    <row r="793" spans="1:10" x14ac:dyDescent="0.25">
      <c r="A793" s="10" t="str">
        <f>IF(B793="","",COUNTA($B$33:B793)-COUNTBLANK($B$33:B793))</f>
        <v/>
      </c>
      <c r="B793" s="1"/>
      <c r="C793" s="10" t="str">
        <f>IF(B793="","",AVERAGE($B$33:B793))</f>
        <v/>
      </c>
      <c r="D793" s="10" t="str">
        <f>IF(B793="","",_xlfn.STDEV.S($B$33:B793))</f>
        <v/>
      </c>
      <c r="E793" s="82" t="str">
        <f t="shared" si="77"/>
        <v/>
      </c>
      <c r="F793" s="80" t="str">
        <f t="shared" si="74"/>
        <v/>
      </c>
      <c r="G793" s="80" t="str">
        <f t="shared" si="75"/>
        <v/>
      </c>
      <c r="H793" s="81" t="str">
        <f t="shared" si="78"/>
        <v/>
      </c>
      <c r="I793" s="83" t="str">
        <f t="shared" si="79"/>
        <v/>
      </c>
      <c r="J793" s="10" t="str">
        <f t="shared" si="76"/>
        <v/>
      </c>
    </row>
    <row r="794" spans="1:10" x14ac:dyDescent="0.25">
      <c r="A794" s="10" t="str">
        <f>IF(B794="","",COUNTA($B$33:B794)-COUNTBLANK($B$33:B794))</f>
        <v/>
      </c>
      <c r="B794" s="1"/>
      <c r="C794" s="10" t="str">
        <f>IF(B794="","",AVERAGE($B$33:B794))</f>
        <v/>
      </c>
      <c r="D794" s="10" t="str">
        <f>IF(B794="","",_xlfn.STDEV.S($B$33:B794))</f>
        <v/>
      </c>
      <c r="E794" s="82" t="str">
        <f t="shared" si="77"/>
        <v/>
      </c>
      <c r="F794" s="80" t="str">
        <f t="shared" si="74"/>
        <v/>
      </c>
      <c r="G794" s="80" t="str">
        <f t="shared" si="75"/>
        <v/>
      </c>
      <c r="H794" s="81" t="str">
        <f t="shared" si="78"/>
        <v/>
      </c>
      <c r="I794" s="83" t="str">
        <f t="shared" si="79"/>
        <v/>
      </c>
      <c r="J794" s="10" t="str">
        <f t="shared" si="76"/>
        <v/>
      </c>
    </row>
    <row r="795" spans="1:10" x14ac:dyDescent="0.25">
      <c r="A795" s="10" t="str">
        <f>IF(B795="","",COUNTA($B$33:B795)-COUNTBLANK($B$33:B795))</f>
        <v/>
      </c>
      <c r="B795" s="1"/>
      <c r="C795" s="10" t="str">
        <f>IF(B795="","",AVERAGE($B$33:B795))</f>
        <v/>
      </c>
      <c r="D795" s="10" t="str">
        <f>IF(B795="","",_xlfn.STDEV.S($B$33:B795))</f>
        <v/>
      </c>
      <c r="E795" s="82" t="str">
        <f t="shared" si="77"/>
        <v/>
      </c>
      <c r="F795" s="80" t="str">
        <f t="shared" si="74"/>
        <v/>
      </c>
      <c r="G795" s="80" t="str">
        <f t="shared" si="75"/>
        <v/>
      </c>
      <c r="H795" s="81" t="str">
        <f t="shared" si="78"/>
        <v/>
      </c>
      <c r="I795" s="83" t="str">
        <f t="shared" si="79"/>
        <v/>
      </c>
      <c r="J795" s="10" t="str">
        <f t="shared" si="76"/>
        <v/>
      </c>
    </row>
    <row r="796" spans="1:10" x14ac:dyDescent="0.25">
      <c r="A796" s="10" t="str">
        <f>IF(B796="","",COUNTA($B$33:B796)-COUNTBLANK($B$33:B796))</f>
        <v/>
      </c>
      <c r="B796" s="1"/>
      <c r="C796" s="10" t="str">
        <f>IF(B796="","",AVERAGE($B$33:B796))</f>
        <v/>
      </c>
      <c r="D796" s="10" t="str">
        <f>IF(B796="","",_xlfn.STDEV.S($B$33:B796))</f>
        <v/>
      </c>
      <c r="E796" s="82" t="str">
        <f t="shared" si="77"/>
        <v/>
      </c>
      <c r="F796" s="80" t="str">
        <f t="shared" si="74"/>
        <v/>
      </c>
      <c r="G796" s="80" t="str">
        <f t="shared" si="75"/>
        <v/>
      </c>
      <c r="H796" s="81" t="str">
        <f t="shared" si="78"/>
        <v/>
      </c>
      <c r="I796" s="83" t="str">
        <f t="shared" si="79"/>
        <v/>
      </c>
      <c r="J796" s="10" t="str">
        <f t="shared" si="76"/>
        <v/>
      </c>
    </row>
    <row r="797" spans="1:10" x14ac:dyDescent="0.25">
      <c r="A797" s="10" t="str">
        <f>IF(B797="","",COUNTA($B$33:B797)-COUNTBLANK($B$33:B797))</f>
        <v/>
      </c>
      <c r="B797" s="1"/>
      <c r="C797" s="10" t="str">
        <f>IF(B797="","",AVERAGE($B$33:B797))</f>
        <v/>
      </c>
      <c r="D797" s="10" t="str">
        <f>IF(B797="","",_xlfn.STDEV.S($B$33:B797))</f>
        <v/>
      </c>
      <c r="E797" s="82" t="str">
        <f t="shared" si="77"/>
        <v/>
      </c>
      <c r="F797" s="80" t="str">
        <f t="shared" si="74"/>
        <v/>
      </c>
      <c r="G797" s="80" t="str">
        <f t="shared" si="75"/>
        <v/>
      </c>
      <c r="H797" s="81" t="str">
        <f t="shared" si="78"/>
        <v/>
      </c>
      <c r="I797" s="83" t="str">
        <f t="shared" si="79"/>
        <v/>
      </c>
      <c r="J797" s="10" t="str">
        <f t="shared" si="76"/>
        <v/>
      </c>
    </row>
    <row r="798" spans="1:10" x14ac:dyDescent="0.25">
      <c r="A798" s="10" t="str">
        <f>IF(B798="","",COUNTA($B$33:B798)-COUNTBLANK($B$33:B798))</f>
        <v/>
      </c>
      <c r="B798" s="1"/>
      <c r="C798" s="10" t="str">
        <f>IF(B798="","",AVERAGE($B$33:B798))</f>
        <v/>
      </c>
      <c r="D798" s="10" t="str">
        <f>IF(B798="","",_xlfn.STDEV.S($B$33:B798))</f>
        <v/>
      </c>
      <c r="E798" s="82" t="str">
        <f t="shared" si="77"/>
        <v/>
      </c>
      <c r="F798" s="80" t="str">
        <f t="shared" si="74"/>
        <v/>
      </c>
      <c r="G798" s="80" t="str">
        <f t="shared" si="75"/>
        <v/>
      </c>
      <c r="H798" s="81" t="str">
        <f t="shared" si="78"/>
        <v/>
      </c>
      <c r="I798" s="83" t="str">
        <f t="shared" si="79"/>
        <v/>
      </c>
      <c r="J798" s="10" t="str">
        <f t="shared" si="76"/>
        <v/>
      </c>
    </row>
    <row r="799" spans="1:10" x14ac:dyDescent="0.25">
      <c r="A799" s="10" t="str">
        <f>IF(B799="","",COUNTA($B$33:B799)-COUNTBLANK($B$33:B799))</f>
        <v/>
      </c>
      <c r="B799" s="1"/>
      <c r="C799" s="10" t="str">
        <f>IF(B799="","",AVERAGE($B$33:B799))</f>
        <v/>
      </c>
      <c r="D799" s="10" t="str">
        <f>IF(B799="","",_xlfn.STDEV.S($B$33:B799))</f>
        <v/>
      </c>
      <c r="E799" s="82" t="str">
        <f t="shared" si="77"/>
        <v/>
      </c>
      <c r="F799" s="80" t="str">
        <f t="shared" si="74"/>
        <v/>
      </c>
      <c r="G799" s="80" t="str">
        <f t="shared" si="75"/>
        <v/>
      </c>
      <c r="H799" s="81" t="str">
        <f t="shared" si="78"/>
        <v/>
      </c>
      <c r="I799" s="83" t="str">
        <f t="shared" si="79"/>
        <v/>
      </c>
      <c r="J799" s="10" t="str">
        <f t="shared" si="76"/>
        <v/>
      </c>
    </row>
    <row r="800" spans="1:10" x14ac:dyDescent="0.25">
      <c r="A800" s="10" t="str">
        <f>IF(B800="","",COUNTA($B$33:B800)-COUNTBLANK($B$33:B800))</f>
        <v/>
      </c>
      <c r="B800" s="1"/>
      <c r="C800" s="10" t="str">
        <f>IF(B800="","",AVERAGE($B$33:B800))</f>
        <v/>
      </c>
      <c r="D800" s="10" t="str">
        <f>IF(B800="","",_xlfn.STDEV.S($B$33:B800))</f>
        <v/>
      </c>
      <c r="E800" s="82" t="str">
        <f t="shared" si="77"/>
        <v/>
      </c>
      <c r="F800" s="80" t="str">
        <f t="shared" si="74"/>
        <v/>
      </c>
      <c r="G800" s="80" t="str">
        <f t="shared" si="75"/>
        <v/>
      </c>
      <c r="H800" s="81" t="str">
        <f t="shared" si="78"/>
        <v/>
      </c>
      <c r="I800" s="83" t="str">
        <f t="shared" si="79"/>
        <v/>
      </c>
      <c r="J800" s="10" t="str">
        <f t="shared" si="76"/>
        <v/>
      </c>
    </row>
    <row r="801" spans="1:10" x14ac:dyDescent="0.25">
      <c r="A801" s="10" t="str">
        <f>IF(B801="","",COUNTA($B$33:B801)-COUNTBLANK($B$33:B801))</f>
        <v/>
      </c>
      <c r="B801" s="1"/>
      <c r="C801" s="10" t="str">
        <f>IF(B801="","",AVERAGE($B$33:B801))</f>
        <v/>
      </c>
      <c r="D801" s="10" t="str">
        <f>IF(B801="","",_xlfn.STDEV.S($B$33:B801))</f>
        <v/>
      </c>
      <c r="E801" s="82" t="str">
        <f t="shared" si="77"/>
        <v/>
      </c>
      <c r="F801" s="80" t="str">
        <f t="shared" si="74"/>
        <v/>
      </c>
      <c r="G801" s="80" t="str">
        <f t="shared" si="75"/>
        <v/>
      </c>
      <c r="H801" s="81" t="str">
        <f t="shared" si="78"/>
        <v/>
      </c>
      <c r="I801" s="83" t="str">
        <f t="shared" si="79"/>
        <v/>
      </c>
      <c r="J801" s="10" t="str">
        <f t="shared" si="76"/>
        <v/>
      </c>
    </row>
    <row r="802" spans="1:10" x14ac:dyDescent="0.25">
      <c r="A802" s="10" t="str">
        <f>IF(B802="","",COUNTA($B$33:B802)-COUNTBLANK($B$33:B802))</f>
        <v/>
      </c>
      <c r="B802" s="1"/>
      <c r="C802" s="10" t="str">
        <f>IF(B802="","",AVERAGE($B$33:B802))</f>
        <v/>
      </c>
      <c r="D802" s="10" t="str">
        <f>IF(B802="","",_xlfn.STDEV.S($B$33:B802))</f>
        <v/>
      </c>
      <c r="E802" s="82" t="str">
        <f t="shared" si="77"/>
        <v/>
      </c>
      <c r="F802" s="80" t="str">
        <f t="shared" ref="F802:F865" si="80">IF(D802="","",($C$5-$C$4)/(6*D802))</f>
        <v/>
      </c>
      <c r="G802" s="80" t="str">
        <f t="shared" ref="G802:G865" si="81">IF(D802="","",MIN(($C$5-C802)/(3*D802),(C802-$C$4)/(3*D802)))</f>
        <v/>
      </c>
      <c r="H802" s="81" t="str">
        <f t="shared" si="78"/>
        <v/>
      </c>
      <c r="I802" s="83" t="str">
        <f t="shared" si="79"/>
        <v/>
      </c>
      <c r="J802" s="10" t="str">
        <f t="shared" ref="J802:J865" si="82">IF(B802="","",B802)</f>
        <v/>
      </c>
    </row>
    <row r="803" spans="1:10" x14ac:dyDescent="0.25">
      <c r="A803" s="10" t="str">
        <f>IF(B803="","",COUNTA($B$33:B803)-COUNTBLANK($B$33:B803))</f>
        <v/>
      </c>
      <c r="B803" s="1"/>
      <c r="C803" s="10" t="str">
        <f>IF(B803="","",AVERAGE($B$33:B803))</f>
        <v/>
      </c>
      <c r="D803" s="10" t="str">
        <f>IF(B803="","",_xlfn.STDEV.S($B$33:B803))</f>
        <v/>
      </c>
      <c r="E803" s="82" t="str">
        <f t="shared" si="77"/>
        <v/>
      </c>
      <c r="F803" s="80" t="str">
        <f t="shared" si="80"/>
        <v/>
      </c>
      <c r="G803" s="80" t="str">
        <f t="shared" si="81"/>
        <v/>
      </c>
      <c r="H803" s="81" t="str">
        <f t="shared" si="78"/>
        <v/>
      </c>
      <c r="I803" s="83" t="str">
        <f t="shared" si="79"/>
        <v/>
      </c>
      <c r="J803" s="10" t="str">
        <f t="shared" si="82"/>
        <v/>
      </c>
    </row>
    <row r="804" spans="1:10" x14ac:dyDescent="0.25">
      <c r="A804" s="10" t="str">
        <f>IF(B804="","",COUNTA($B$33:B804)-COUNTBLANK($B$33:B804))</f>
        <v/>
      </c>
      <c r="B804" s="1"/>
      <c r="C804" s="10" t="str">
        <f>IF(B804="","",AVERAGE($B$33:B804))</f>
        <v/>
      </c>
      <c r="D804" s="10" t="str">
        <f>IF(B804="","",_xlfn.STDEV.S($B$33:B804))</f>
        <v/>
      </c>
      <c r="E804" s="82" t="str">
        <f t="shared" si="77"/>
        <v/>
      </c>
      <c r="F804" s="80" t="str">
        <f t="shared" si="80"/>
        <v/>
      </c>
      <c r="G804" s="80" t="str">
        <f t="shared" si="81"/>
        <v/>
      </c>
      <c r="H804" s="81" t="str">
        <f t="shared" si="78"/>
        <v/>
      </c>
      <c r="I804" s="83" t="str">
        <f t="shared" si="79"/>
        <v/>
      </c>
      <c r="J804" s="10" t="str">
        <f t="shared" si="82"/>
        <v/>
      </c>
    </row>
    <row r="805" spans="1:10" x14ac:dyDescent="0.25">
      <c r="A805" s="10" t="str">
        <f>IF(B805="","",COUNTA($B$33:B805)-COUNTBLANK($B$33:B805))</f>
        <v/>
      </c>
      <c r="B805" s="1"/>
      <c r="C805" s="10" t="str">
        <f>IF(B805="","",AVERAGE($B$33:B805))</f>
        <v/>
      </c>
      <c r="D805" s="10" t="str">
        <f>IF(B805="","",_xlfn.STDEV.S($B$33:B805))</f>
        <v/>
      </c>
      <c r="E805" s="82" t="str">
        <f t="shared" si="77"/>
        <v/>
      </c>
      <c r="F805" s="80" t="str">
        <f t="shared" si="80"/>
        <v/>
      </c>
      <c r="G805" s="80" t="str">
        <f t="shared" si="81"/>
        <v/>
      </c>
      <c r="H805" s="81" t="str">
        <f t="shared" si="78"/>
        <v/>
      </c>
      <c r="I805" s="83" t="str">
        <f t="shared" si="79"/>
        <v/>
      </c>
      <c r="J805" s="10" t="str">
        <f t="shared" si="82"/>
        <v/>
      </c>
    </row>
    <row r="806" spans="1:10" x14ac:dyDescent="0.25">
      <c r="A806" s="10" t="str">
        <f>IF(B806="","",COUNTA($B$33:B806)-COUNTBLANK($B$33:B806))</f>
        <v/>
      </c>
      <c r="B806" s="1"/>
      <c r="C806" s="10" t="str">
        <f>IF(B806="","",AVERAGE($B$33:B806))</f>
        <v/>
      </c>
      <c r="D806" s="10" t="str">
        <f>IF(B806="","",_xlfn.STDEV.S($B$33:B806))</f>
        <v/>
      </c>
      <c r="E806" s="82" t="str">
        <f t="shared" ref="E806:E869" si="83">IF(D806="","",D806/C806)</f>
        <v/>
      </c>
      <c r="F806" s="80" t="str">
        <f t="shared" si="80"/>
        <v/>
      </c>
      <c r="G806" s="80" t="str">
        <f t="shared" si="81"/>
        <v/>
      </c>
      <c r="H806" s="81" t="str">
        <f t="shared" ref="H806:H869" si="84">IF(D806="","",F806/(1+9*(F806-G806)^2))</f>
        <v/>
      </c>
      <c r="I806" s="83" t="str">
        <f t="shared" si="79"/>
        <v/>
      </c>
      <c r="J806" s="10" t="str">
        <f t="shared" si="82"/>
        <v/>
      </c>
    </row>
    <row r="807" spans="1:10" x14ac:dyDescent="0.25">
      <c r="A807" s="10" t="str">
        <f>IF(B807="","",COUNTA($B$33:B807)-COUNTBLANK($B$33:B807))</f>
        <v/>
      </c>
      <c r="B807" s="1"/>
      <c r="C807" s="10" t="str">
        <f>IF(B807="","",AVERAGE($B$33:B807))</f>
        <v/>
      </c>
      <c r="D807" s="10" t="str">
        <f>IF(B807="","",_xlfn.STDEV.S($B$33:B807))</f>
        <v/>
      </c>
      <c r="E807" s="82" t="str">
        <f t="shared" si="83"/>
        <v/>
      </c>
      <c r="F807" s="80" t="str">
        <f t="shared" si="80"/>
        <v/>
      </c>
      <c r="G807" s="80" t="str">
        <f t="shared" si="81"/>
        <v/>
      </c>
      <c r="H807" s="81" t="str">
        <f t="shared" si="84"/>
        <v/>
      </c>
      <c r="I807" s="83" t="str">
        <f t="shared" si="79"/>
        <v/>
      </c>
      <c r="J807" s="10" t="str">
        <f t="shared" si="82"/>
        <v/>
      </c>
    </row>
    <row r="808" spans="1:10" x14ac:dyDescent="0.25">
      <c r="A808" s="10" t="str">
        <f>IF(B808="","",COUNTA($B$33:B808)-COUNTBLANK($B$33:B808))</f>
        <v/>
      </c>
      <c r="B808" s="1"/>
      <c r="C808" s="10" t="str">
        <f>IF(B808="","",AVERAGE($B$33:B808))</f>
        <v/>
      </c>
      <c r="D808" s="10" t="str">
        <f>IF(B808="","",_xlfn.STDEV.S($B$33:B808))</f>
        <v/>
      </c>
      <c r="E808" s="82" t="str">
        <f t="shared" si="83"/>
        <v/>
      </c>
      <c r="F808" s="80" t="str">
        <f t="shared" si="80"/>
        <v/>
      </c>
      <c r="G808" s="80" t="str">
        <f t="shared" si="81"/>
        <v/>
      </c>
      <c r="H808" s="81" t="str">
        <f t="shared" si="84"/>
        <v/>
      </c>
      <c r="I808" s="83" t="str">
        <f t="shared" si="79"/>
        <v/>
      </c>
      <c r="J808" s="10" t="str">
        <f t="shared" si="82"/>
        <v/>
      </c>
    </row>
    <row r="809" spans="1:10" x14ac:dyDescent="0.25">
      <c r="A809" s="10" t="str">
        <f>IF(B809="","",COUNTA($B$33:B809)-COUNTBLANK($B$33:B809))</f>
        <v/>
      </c>
      <c r="B809" s="1"/>
      <c r="C809" s="10" t="str">
        <f>IF(B809="","",AVERAGE($B$33:B809))</f>
        <v/>
      </c>
      <c r="D809" s="10" t="str">
        <f>IF(B809="","",_xlfn.STDEV.S($B$33:B809))</f>
        <v/>
      </c>
      <c r="E809" s="82" t="str">
        <f t="shared" si="83"/>
        <v/>
      </c>
      <c r="F809" s="80" t="str">
        <f t="shared" si="80"/>
        <v/>
      </c>
      <c r="G809" s="80" t="str">
        <f t="shared" si="81"/>
        <v/>
      </c>
      <c r="H809" s="81" t="str">
        <f t="shared" si="84"/>
        <v/>
      </c>
      <c r="I809" s="83" t="str">
        <f t="shared" si="79"/>
        <v/>
      </c>
      <c r="J809" s="10" t="str">
        <f t="shared" si="82"/>
        <v/>
      </c>
    </row>
    <row r="810" spans="1:10" x14ac:dyDescent="0.25">
      <c r="A810" s="10" t="str">
        <f>IF(B810="","",COUNTA($B$33:B810)-COUNTBLANK($B$33:B810))</f>
        <v/>
      </c>
      <c r="B810" s="1"/>
      <c r="C810" s="10" t="str">
        <f>IF(B810="","",AVERAGE($B$33:B810))</f>
        <v/>
      </c>
      <c r="D810" s="10" t="str">
        <f>IF(B810="","",_xlfn.STDEV.S($B$33:B810))</f>
        <v/>
      </c>
      <c r="E810" s="82" t="str">
        <f t="shared" si="83"/>
        <v/>
      </c>
      <c r="F810" s="80" t="str">
        <f t="shared" si="80"/>
        <v/>
      </c>
      <c r="G810" s="80" t="str">
        <f t="shared" si="81"/>
        <v/>
      </c>
      <c r="H810" s="81" t="str">
        <f t="shared" si="84"/>
        <v/>
      </c>
      <c r="I810" s="83" t="str">
        <f t="shared" si="79"/>
        <v/>
      </c>
      <c r="J810" s="10" t="str">
        <f t="shared" si="82"/>
        <v/>
      </c>
    </row>
    <row r="811" spans="1:10" x14ac:dyDescent="0.25">
      <c r="A811" s="10" t="str">
        <f>IF(B811="","",COUNTA($B$33:B811)-COUNTBLANK($B$33:B811))</f>
        <v/>
      </c>
      <c r="B811" s="1"/>
      <c r="C811" s="10" t="str">
        <f>IF(B811="","",AVERAGE($B$33:B811))</f>
        <v/>
      </c>
      <c r="D811" s="10" t="str">
        <f>IF(B811="","",_xlfn.STDEV.S($B$33:B811))</f>
        <v/>
      </c>
      <c r="E811" s="82" t="str">
        <f t="shared" si="83"/>
        <v/>
      </c>
      <c r="F811" s="80" t="str">
        <f t="shared" si="80"/>
        <v/>
      </c>
      <c r="G811" s="80" t="str">
        <f t="shared" si="81"/>
        <v/>
      </c>
      <c r="H811" s="81" t="str">
        <f t="shared" si="84"/>
        <v/>
      </c>
      <c r="I811" s="83" t="str">
        <f t="shared" si="79"/>
        <v/>
      </c>
      <c r="J811" s="10" t="str">
        <f t="shared" si="82"/>
        <v/>
      </c>
    </row>
    <row r="812" spans="1:10" x14ac:dyDescent="0.25">
      <c r="A812" s="10" t="str">
        <f>IF(B812="","",COUNTA($B$33:B812)-COUNTBLANK($B$33:B812))</f>
        <v/>
      </c>
      <c r="B812" s="1"/>
      <c r="C812" s="10" t="str">
        <f>IF(B812="","",AVERAGE($B$33:B812))</f>
        <v/>
      </c>
      <c r="D812" s="10" t="str">
        <f>IF(B812="","",_xlfn.STDEV.S($B$33:B812))</f>
        <v/>
      </c>
      <c r="E812" s="82" t="str">
        <f t="shared" si="83"/>
        <v/>
      </c>
      <c r="F812" s="80" t="str">
        <f t="shared" si="80"/>
        <v/>
      </c>
      <c r="G812" s="80" t="str">
        <f t="shared" si="81"/>
        <v/>
      </c>
      <c r="H812" s="81" t="str">
        <f t="shared" si="84"/>
        <v/>
      </c>
      <c r="I812" s="83" t="str">
        <f t="shared" si="79"/>
        <v/>
      </c>
      <c r="J812" s="10" t="str">
        <f t="shared" si="82"/>
        <v/>
      </c>
    </row>
    <row r="813" spans="1:10" x14ac:dyDescent="0.25">
      <c r="A813" s="10" t="str">
        <f>IF(B813="","",COUNTA($B$33:B813)-COUNTBLANK($B$33:B813))</f>
        <v/>
      </c>
      <c r="B813" s="1"/>
      <c r="C813" s="10" t="str">
        <f>IF(B813="","",AVERAGE($B$33:B813))</f>
        <v/>
      </c>
      <c r="D813" s="10" t="str">
        <f>IF(B813="","",_xlfn.STDEV.S($B$33:B813))</f>
        <v/>
      </c>
      <c r="E813" s="82" t="str">
        <f t="shared" si="83"/>
        <v/>
      </c>
      <c r="F813" s="80" t="str">
        <f t="shared" si="80"/>
        <v/>
      </c>
      <c r="G813" s="80" t="str">
        <f t="shared" si="81"/>
        <v/>
      </c>
      <c r="H813" s="81" t="str">
        <f t="shared" si="84"/>
        <v/>
      </c>
      <c r="I813" s="83" t="str">
        <f t="shared" si="79"/>
        <v/>
      </c>
      <c r="J813" s="10" t="str">
        <f t="shared" si="82"/>
        <v/>
      </c>
    </row>
    <row r="814" spans="1:10" x14ac:dyDescent="0.25">
      <c r="A814" s="10" t="str">
        <f>IF(B814="","",COUNTA($B$33:B814)-COUNTBLANK($B$33:B814))</f>
        <v/>
      </c>
      <c r="B814" s="1"/>
      <c r="C814" s="10" t="str">
        <f>IF(B814="","",AVERAGE($B$33:B814))</f>
        <v/>
      </c>
      <c r="D814" s="10" t="str">
        <f>IF(B814="","",_xlfn.STDEV.S($B$33:B814))</f>
        <v/>
      </c>
      <c r="E814" s="82" t="str">
        <f t="shared" si="83"/>
        <v/>
      </c>
      <c r="F814" s="80" t="str">
        <f t="shared" si="80"/>
        <v/>
      </c>
      <c r="G814" s="80" t="str">
        <f t="shared" si="81"/>
        <v/>
      </c>
      <c r="H814" s="81" t="str">
        <f t="shared" si="84"/>
        <v/>
      </c>
      <c r="I814" s="83" t="str">
        <f t="shared" si="79"/>
        <v/>
      </c>
      <c r="J814" s="10" t="str">
        <f t="shared" si="82"/>
        <v/>
      </c>
    </row>
    <row r="815" spans="1:10" x14ac:dyDescent="0.25">
      <c r="A815" s="10" t="str">
        <f>IF(B815="","",COUNTA($B$33:B815)-COUNTBLANK($B$33:B815))</f>
        <v/>
      </c>
      <c r="B815" s="1"/>
      <c r="C815" s="10" t="str">
        <f>IF(B815="","",AVERAGE($B$33:B815))</f>
        <v/>
      </c>
      <c r="D815" s="10" t="str">
        <f>IF(B815="","",_xlfn.STDEV.S($B$33:B815))</f>
        <v/>
      </c>
      <c r="E815" s="82" t="str">
        <f t="shared" si="83"/>
        <v/>
      </c>
      <c r="F815" s="80" t="str">
        <f t="shared" si="80"/>
        <v/>
      </c>
      <c r="G815" s="80" t="str">
        <f t="shared" si="81"/>
        <v/>
      </c>
      <c r="H815" s="81" t="str">
        <f t="shared" si="84"/>
        <v/>
      </c>
      <c r="I815" s="83" t="str">
        <f t="shared" si="79"/>
        <v/>
      </c>
      <c r="J815" s="10" t="str">
        <f t="shared" si="82"/>
        <v/>
      </c>
    </row>
    <row r="816" spans="1:10" x14ac:dyDescent="0.25">
      <c r="A816" s="10" t="str">
        <f>IF(B816="","",COUNTA($B$33:B816)-COUNTBLANK($B$33:B816))</f>
        <v/>
      </c>
      <c r="B816" s="1"/>
      <c r="C816" s="10" t="str">
        <f>IF(B816="","",AVERAGE($B$33:B816))</f>
        <v/>
      </c>
      <c r="D816" s="10" t="str">
        <f>IF(B816="","",_xlfn.STDEV.S($B$33:B816))</f>
        <v/>
      </c>
      <c r="E816" s="82" t="str">
        <f t="shared" si="83"/>
        <v/>
      </c>
      <c r="F816" s="80" t="str">
        <f t="shared" si="80"/>
        <v/>
      </c>
      <c r="G816" s="80" t="str">
        <f t="shared" si="81"/>
        <v/>
      </c>
      <c r="H816" s="81" t="str">
        <f t="shared" si="84"/>
        <v/>
      </c>
      <c r="I816" s="83" t="str">
        <f t="shared" si="79"/>
        <v/>
      </c>
      <c r="J816" s="10" t="str">
        <f t="shared" si="82"/>
        <v/>
      </c>
    </row>
    <row r="817" spans="1:10" x14ac:dyDescent="0.25">
      <c r="A817" s="10" t="str">
        <f>IF(B817="","",COUNTA($B$33:B817)-COUNTBLANK($B$33:B817))</f>
        <v/>
      </c>
      <c r="B817" s="1"/>
      <c r="C817" s="10" t="str">
        <f>IF(B817="","",AVERAGE($B$33:B817))</f>
        <v/>
      </c>
      <c r="D817" s="10" t="str">
        <f>IF(B817="","",_xlfn.STDEV.S($B$33:B817))</f>
        <v/>
      </c>
      <c r="E817" s="82" t="str">
        <f t="shared" si="83"/>
        <v/>
      </c>
      <c r="F817" s="80" t="str">
        <f t="shared" si="80"/>
        <v/>
      </c>
      <c r="G817" s="80" t="str">
        <f t="shared" si="81"/>
        <v/>
      </c>
      <c r="H817" s="81" t="str">
        <f t="shared" si="84"/>
        <v/>
      </c>
      <c r="I817" s="83" t="str">
        <f t="shared" si="79"/>
        <v/>
      </c>
      <c r="J817" s="10" t="str">
        <f t="shared" si="82"/>
        <v/>
      </c>
    </row>
    <row r="818" spans="1:10" x14ac:dyDescent="0.25">
      <c r="A818" s="10" t="str">
        <f>IF(B818="","",COUNTA($B$33:B818)-COUNTBLANK($B$33:B818))</f>
        <v/>
      </c>
      <c r="B818" s="1"/>
      <c r="C818" s="10" t="str">
        <f>IF(B818="","",AVERAGE($B$33:B818))</f>
        <v/>
      </c>
      <c r="D818" s="10" t="str">
        <f>IF(B818="","",_xlfn.STDEV.S($B$33:B818))</f>
        <v/>
      </c>
      <c r="E818" s="82" t="str">
        <f t="shared" si="83"/>
        <v/>
      </c>
      <c r="F818" s="80" t="str">
        <f t="shared" si="80"/>
        <v/>
      </c>
      <c r="G818" s="80" t="str">
        <f t="shared" si="81"/>
        <v/>
      </c>
      <c r="H818" s="81" t="str">
        <f t="shared" si="84"/>
        <v/>
      </c>
      <c r="I818" s="83" t="str">
        <f t="shared" si="79"/>
        <v/>
      </c>
      <c r="J818" s="10" t="str">
        <f t="shared" si="82"/>
        <v/>
      </c>
    </row>
    <row r="819" spans="1:10" x14ac:dyDescent="0.25">
      <c r="A819" s="10" t="str">
        <f>IF(B819="","",COUNTA($B$33:B819)-COUNTBLANK($B$33:B819))</f>
        <v/>
      </c>
      <c r="B819" s="1"/>
      <c r="C819" s="10" t="str">
        <f>IF(B819="","",AVERAGE($B$33:B819))</f>
        <v/>
      </c>
      <c r="D819" s="10" t="str">
        <f>IF(B819="","",_xlfn.STDEV.S($B$33:B819))</f>
        <v/>
      </c>
      <c r="E819" s="82" t="str">
        <f t="shared" si="83"/>
        <v/>
      </c>
      <c r="F819" s="80" t="str">
        <f t="shared" si="80"/>
        <v/>
      </c>
      <c r="G819" s="80" t="str">
        <f t="shared" si="81"/>
        <v/>
      </c>
      <c r="H819" s="81" t="str">
        <f t="shared" si="84"/>
        <v/>
      </c>
      <c r="I819" s="83" t="str">
        <f t="shared" si="79"/>
        <v/>
      </c>
      <c r="J819" s="10" t="str">
        <f t="shared" si="82"/>
        <v/>
      </c>
    </row>
    <row r="820" spans="1:10" x14ac:dyDescent="0.25">
      <c r="A820" s="10" t="str">
        <f>IF(B820="","",COUNTA($B$33:B820)-COUNTBLANK($B$33:B820))</f>
        <v/>
      </c>
      <c r="B820" s="1"/>
      <c r="C820" s="10" t="str">
        <f>IF(B820="","",AVERAGE($B$33:B820))</f>
        <v/>
      </c>
      <c r="D820" s="10" t="str">
        <f>IF(B820="","",_xlfn.STDEV.S($B$33:B820))</f>
        <v/>
      </c>
      <c r="E820" s="82" t="str">
        <f t="shared" si="83"/>
        <v/>
      </c>
      <c r="F820" s="80" t="str">
        <f t="shared" si="80"/>
        <v/>
      </c>
      <c r="G820" s="80" t="str">
        <f t="shared" si="81"/>
        <v/>
      </c>
      <c r="H820" s="81" t="str">
        <f t="shared" si="84"/>
        <v/>
      </c>
      <c r="I820" s="83" t="str">
        <f t="shared" si="79"/>
        <v/>
      </c>
      <c r="J820" s="10" t="str">
        <f t="shared" si="82"/>
        <v/>
      </c>
    </row>
    <row r="821" spans="1:10" x14ac:dyDescent="0.25">
      <c r="A821" s="10" t="str">
        <f>IF(B821="","",COUNTA($B$33:B821)-COUNTBLANK($B$33:B821))</f>
        <v/>
      </c>
      <c r="B821" s="1"/>
      <c r="C821" s="10" t="str">
        <f>IF(B821="","",AVERAGE($B$33:B821))</f>
        <v/>
      </c>
      <c r="D821" s="10" t="str">
        <f>IF(B821="","",_xlfn.STDEV.S($B$33:B821))</f>
        <v/>
      </c>
      <c r="E821" s="82" t="str">
        <f t="shared" si="83"/>
        <v/>
      </c>
      <c r="F821" s="80" t="str">
        <f t="shared" si="80"/>
        <v/>
      </c>
      <c r="G821" s="80" t="str">
        <f t="shared" si="81"/>
        <v/>
      </c>
      <c r="H821" s="81" t="str">
        <f t="shared" si="84"/>
        <v/>
      </c>
      <c r="I821" s="83" t="str">
        <f t="shared" si="79"/>
        <v/>
      </c>
      <c r="J821" s="10" t="str">
        <f t="shared" si="82"/>
        <v/>
      </c>
    </row>
    <row r="822" spans="1:10" x14ac:dyDescent="0.25">
      <c r="A822" s="10" t="str">
        <f>IF(B822="","",COUNTA($B$33:B822)-COUNTBLANK($B$33:B822))</f>
        <v/>
      </c>
      <c r="B822" s="1"/>
      <c r="C822" s="10" t="str">
        <f>IF(B822="","",AVERAGE($B$33:B822))</f>
        <v/>
      </c>
      <c r="D822" s="10" t="str">
        <f>IF(B822="","",_xlfn.STDEV.S($B$33:B822))</f>
        <v/>
      </c>
      <c r="E822" s="82" t="str">
        <f t="shared" si="83"/>
        <v/>
      </c>
      <c r="F822" s="80" t="str">
        <f t="shared" si="80"/>
        <v/>
      </c>
      <c r="G822" s="80" t="str">
        <f t="shared" si="81"/>
        <v/>
      </c>
      <c r="H822" s="81" t="str">
        <f t="shared" si="84"/>
        <v/>
      </c>
      <c r="I822" s="83" t="str">
        <f t="shared" si="79"/>
        <v/>
      </c>
      <c r="J822" s="10" t="str">
        <f t="shared" si="82"/>
        <v/>
      </c>
    </row>
    <row r="823" spans="1:10" x14ac:dyDescent="0.25">
      <c r="A823" s="10" t="str">
        <f>IF(B823="","",COUNTA($B$33:B823)-COUNTBLANK($B$33:B823))</f>
        <v/>
      </c>
      <c r="B823" s="1"/>
      <c r="C823" s="10" t="str">
        <f>IF(B823="","",AVERAGE($B$33:B823))</f>
        <v/>
      </c>
      <c r="D823" s="10" t="str">
        <f>IF(B823="","",_xlfn.STDEV.S($B$33:B823))</f>
        <v/>
      </c>
      <c r="E823" s="82" t="str">
        <f t="shared" si="83"/>
        <v/>
      </c>
      <c r="F823" s="80" t="str">
        <f t="shared" si="80"/>
        <v/>
      </c>
      <c r="G823" s="80" t="str">
        <f t="shared" si="81"/>
        <v/>
      </c>
      <c r="H823" s="81" t="str">
        <f t="shared" si="84"/>
        <v/>
      </c>
      <c r="I823" s="83" t="str">
        <f t="shared" si="79"/>
        <v/>
      </c>
      <c r="J823" s="10" t="str">
        <f t="shared" si="82"/>
        <v/>
      </c>
    </row>
    <row r="824" spans="1:10" x14ac:dyDescent="0.25">
      <c r="A824" s="10" t="str">
        <f>IF(B824="","",COUNTA($B$33:B824)-COUNTBLANK($B$33:B824))</f>
        <v/>
      </c>
      <c r="B824" s="1"/>
      <c r="C824" s="10" t="str">
        <f>IF(B824="","",AVERAGE($B$33:B824))</f>
        <v/>
      </c>
      <c r="D824" s="10" t="str">
        <f>IF(B824="","",_xlfn.STDEV.S($B$33:B824))</f>
        <v/>
      </c>
      <c r="E824" s="82" t="str">
        <f t="shared" si="83"/>
        <v/>
      </c>
      <c r="F824" s="80" t="str">
        <f t="shared" si="80"/>
        <v/>
      </c>
      <c r="G824" s="80" t="str">
        <f t="shared" si="81"/>
        <v/>
      </c>
      <c r="H824" s="81" t="str">
        <f t="shared" si="84"/>
        <v/>
      </c>
      <c r="I824" s="83" t="str">
        <f t="shared" si="79"/>
        <v/>
      </c>
      <c r="J824" s="10" t="str">
        <f t="shared" si="82"/>
        <v/>
      </c>
    </row>
    <row r="825" spans="1:10" x14ac:dyDescent="0.25">
      <c r="A825" s="10" t="str">
        <f>IF(B825="","",COUNTA($B$33:B825)-COUNTBLANK($B$33:B825))</f>
        <v/>
      </c>
      <c r="B825" s="1"/>
      <c r="C825" s="10" t="str">
        <f>IF(B825="","",AVERAGE($B$33:B825))</f>
        <v/>
      </c>
      <c r="D825" s="10" t="str">
        <f>IF(B825="","",_xlfn.STDEV.S($B$33:B825))</f>
        <v/>
      </c>
      <c r="E825" s="82" t="str">
        <f t="shared" si="83"/>
        <v/>
      </c>
      <c r="F825" s="80" t="str">
        <f t="shared" si="80"/>
        <v/>
      </c>
      <c r="G825" s="80" t="str">
        <f t="shared" si="81"/>
        <v/>
      </c>
      <c r="H825" s="81" t="str">
        <f t="shared" si="84"/>
        <v/>
      </c>
      <c r="I825" s="83" t="str">
        <f t="shared" si="79"/>
        <v/>
      </c>
      <c r="J825" s="10" t="str">
        <f t="shared" si="82"/>
        <v/>
      </c>
    </row>
    <row r="826" spans="1:10" x14ac:dyDescent="0.25">
      <c r="A826" s="10" t="str">
        <f>IF(B826="","",COUNTA($B$33:B826)-COUNTBLANK($B$33:B826))</f>
        <v/>
      </c>
      <c r="B826" s="1"/>
      <c r="C826" s="10" t="str">
        <f>IF(B826="","",AVERAGE($B$33:B826))</f>
        <v/>
      </c>
      <c r="D826" s="10" t="str">
        <f>IF(B826="","",_xlfn.STDEV.S($B$33:B826))</f>
        <v/>
      </c>
      <c r="E826" s="82" t="str">
        <f t="shared" si="83"/>
        <v/>
      </c>
      <c r="F826" s="80" t="str">
        <f t="shared" si="80"/>
        <v/>
      </c>
      <c r="G826" s="80" t="str">
        <f t="shared" si="81"/>
        <v/>
      </c>
      <c r="H826" s="81" t="str">
        <f t="shared" si="84"/>
        <v/>
      </c>
      <c r="I826" s="83" t="str">
        <f t="shared" si="79"/>
        <v/>
      </c>
      <c r="J826" s="10" t="str">
        <f t="shared" si="82"/>
        <v/>
      </c>
    </row>
    <row r="827" spans="1:10" x14ac:dyDescent="0.25">
      <c r="A827" s="10" t="str">
        <f>IF(B827="","",COUNTA($B$33:B827)-COUNTBLANK($B$33:B827))</f>
        <v/>
      </c>
      <c r="B827" s="1"/>
      <c r="C827" s="10" t="str">
        <f>IF(B827="","",AVERAGE($B$33:B827))</f>
        <v/>
      </c>
      <c r="D827" s="10" t="str">
        <f>IF(B827="","",_xlfn.STDEV.S($B$33:B827))</f>
        <v/>
      </c>
      <c r="E827" s="82" t="str">
        <f t="shared" si="83"/>
        <v/>
      </c>
      <c r="F827" s="80" t="str">
        <f t="shared" si="80"/>
        <v/>
      </c>
      <c r="G827" s="80" t="str">
        <f t="shared" si="81"/>
        <v/>
      </c>
      <c r="H827" s="81" t="str">
        <f t="shared" si="84"/>
        <v/>
      </c>
      <c r="I827" s="83" t="str">
        <f t="shared" si="79"/>
        <v/>
      </c>
      <c r="J827" s="10" t="str">
        <f t="shared" si="82"/>
        <v/>
      </c>
    </row>
    <row r="828" spans="1:10" x14ac:dyDescent="0.25">
      <c r="A828" s="10" t="str">
        <f>IF(B828="","",COUNTA($B$33:B828)-COUNTBLANK($B$33:B828))</f>
        <v/>
      </c>
      <c r="B828" s="1"/>
      <c r="C828" s="10" t="str">
        <f>IF(B828="","",AVERAGE($B$33:B828))</f>
        <v/>
      </c>
      <c r="D828" s="10" t="str">
        <f>IF(B828="","",_xlfn.STDEV.S($B$33:B828))</f>
        <v/>
      </c>
      <c r="E828" s="82" t="str">
        <f t="shared" si="83"/>
        <v/>
      </c>
      <c r="F828" s="80" t="str">
        <f t="shared" si="80"/>
        <v/>
      </c>
      <c r="G828" s="80" t="str">
        <f t="shared" si="81"/>
        <v/>
      </c>
      <c r="H828" s="81" t="str">
        <f t="shared" si="84"/>
        <v/>
      </c>
      <c r="I828" s="83" t="str">
        <f t="shared" si="79"/>
        <v/>
      </c>
      <c r="J828" s="10" t="str">
        <f t="shared" si="82"/>
        <v/>
      </c>
    </row>
    <row r="829" spans="1:10" x14ac:dyDescent="0.25">
      <c r="A829" s="10" t="str">
        <f>IF(B829="","",COUNTA($B$33:B829)-COUNTBLANK($B$33:B829))</f>
        <v/>
      </c>
      <c r="B829" s="1"/>
      <c r="C829" s="10" t="str">
        <f>IF(B829="","",AVERAGE($B$33:B829))</f>
        <v/>
      </c>
      <c r="D829" s="10" t="str">
        <f>IF(B829="","",_xlfn.STDEV.S($B$33:B829))</f>
        <v/>
      </c>
      <c r="E829" s="82" t="str">
        <f t="shared" si="83"/>
        <v/>
      </c>
      <c r="F829" s="80" t="str">
        <f t="shared" si="80"/>
        <v/>
      </c>
      <c r="G829" s="80" t="str">
        <f t="shared" si="81"/>
        <v/>
      </c>
      <c r="H829" s="81" t="str">
        <f t="shared" si="84"/>
        <v/>
      </c>
      <c r="I829" s="83" t="str">
        <f t="shared" si="79"/>
        <v/>
      </c>
      <c r="J829" s="10" t="str">
        <f t="shared" si="82"/>
        <v/>
      </c>
    </row>
    <row r="830" spans="1:10" x14ac:dyDescent="0.25">
      <c r="A830" s="10" t="str">
        <f>IF(B830="","",COUNTA($B$33:B830)-COUNTBLANK($B$33:B830))</f>
        <v/>
      </c>
      <c r="B830" s="1"/>
      <c r="C830" s="10" t="str">
        <f>IF(B830="","",AVERAGE($B$33:B830))</f>
        <v/>
      </c>
      <c r="D830" s="10" t="str">
        <f>IF(B830="","",_xlfn.STDEV.S($B$33:B830))</f>
        <v/>
      </c>
      <c r="E830" s="82" t="str">
        <f t="shared" si="83"/>
        <v/>
      </c>
      <c r="F830" s="80" t="str">
        <f t="shared" si="80"/>
        <v/>
      </c>
      <c r="G830" s="80" t="str">
        <f t="shared" si="81"/>
        <v/>
      </c>
      <c r="H830" s="81" t="str">
        <f t="shared" si="84"/>
        <v/>
      </c>
      <c r="I830" s="83" t="str">
        <f t="shared" si="79"/>
        <v/>
      </c>
      <c r="J830" s="10" t="str">
        <f t="shared" si="82"/>
        <v/>
      </c>
    </row>
    <row r="831" spans="1:10" x14ac:dyDescent="0.25">
      <c r="A831" s="10" t="str">
        <f>IF(B831="","",COUNTA($B$33:B831)-COUNTBLANK($B$33:B831))</f>
        <v/>
      </c>
      <c r="B831" s="1"/>
      <c r="C831" s="10" t="str">
        <f>IF(B831="","",AVERAGE($B$33:B831))</f>
        <v/>
      </c>
      <c r="D831" s="10" t="str">
        <f>IF(B831="","",_xlfn.STDEV.S($B$33:B831))</f>
        <v/>
      </c>
      <c r="E831" s="82" t="str">
        <f t="shared" si="83"/>
        <v/>
      </c>
      <c r="F831" s="80" t="str">
        <f t="shared" si="80"/>
        <v/>
      </c>
      <c r="G831" s="80" t="str">
        <f t="shared" si="81"/>
        <v/>
      </c>
      <c r="H831" s="81" t="str">
        <f t="shared" si="84"/>
        <v/>
      </c>
      <c r="I831" s="83" t="str">
        <f t="shared" si="79"/>
        <v/>
      </c>
      <c r="J831" s="10" t="str">
        <f t="shared" si="82"/>
        <v/>
      </c>
    </row>
    <row r="832" spans="1:10" x14ac:dyDescent="0.25">
      <c r="A832" s="10" t="str">
        <f>IF(B832="","",COUNTA($B$33:B832)-COUNTBLANK($B$33:B832))</f>
        <v/>
      </c>
      <c r="B832" s="1"/>
      <c r="C832" s="10" t="str">
        <f>IF(B832="","",AVERAGE($B$33:B832))</f>
        <v/>
      </c>
      <c r="D832" s="10" t="str">
        <f>IF(B832="","",_xlfn.STDEV.S($B$33:B832))</f>
        <v/>
      </c>
      <c r="E832" s="82" t="str">
        <f t="shared" si="83"/>
        <v/>
      </c>
      <c r="F832" s="80" t="str">
        <f t="shared" si="80"/>
        <v/>
      </c>
      <c r="G832" s="80" t="str">
        <f t="shared" si="81"/>
        <v/>
      </c>
      <c r="H832" s="81" t="str">
        <f t="shared" si="84"/>
        <v/>
      </c>
      <c r="I832" s="83" t="str">
        <f t="shared" si="79"/>
        <v/>
      </c>
      <c r="J832" s="10" t="str">
        <f t="shared" si="82"/>
        <v/>
      </c>
    </row>
    <row r="833" spans="1:10" x14ac:dyDescent="0.25">
      <c r="A833" s="10" t="str">
        <f>IF(B833="","",COUNTA($B$33:B833)-COUNTBLANK($B$33:B833))</f>
        <v/>
      </c>
      <c r="B833" s="1"/>
      <c r="C833" s="10" t="str">
        <f>IF(B833="","",AVERAGE($B$33:B833))</f>
        <v/>
      </c>
      <c r="D833" s="10" t="str">
        <f>IF(B833="","",_xlfn.STDEV.S($B$33:B833))</f>
        <v/>
      </c>
      <c r="E833" s="82" t="str">
        <f t="shared" si="83"/>
        <v/>
      </c>
      <c r="F833" s="80" t="str">
        <f t="shared" si="80"/>
        <v/>
      </c>
      <c r="G833" s="80" t="str">
        <f t="shared" si="81"/>
        <v/>
      </c>
      <c r="H833" s="81" t="str">
        <f t="shared" si="84"/>
        <v/>
      </c>
      <c r="I833" s="83" t="str">
        <f t="shared" si="79"/>
        <v/>
      </c>
      <c r="J833" s="10" t="str">
        <f t="shared" si="82"/>
        <v/>
      </c>
    </row>
    <row r="834" spans="1:10" x14ac:dyDescent="0.25">
      <c r="A834" s="10" t="str">
        <f>IF(B834="","",COUNTA($B$33:B834)-COUNTBLANK($B$33:B834))</f>
        <v/>
      </c>
      <c r="B834" s="1"/>
      <c r="C834" s="10" t="str">
        <f>IF(B834="","",AVERAGE($B$33:B834))</f>
        <v/>
      </c>
      <c r="D834" s="10" t="str">
        <f>IF(B834="","",_xlfn.STDEV.S($B$33:B834))</f>
        <v/>
      </c>
      <c r="E834" s="82" t="str">
        <f t="shared" si="83"/>
        <v/>
      </c>
      <c r="F834" s="80" t="str">
        <f t="shared" si="80"/>
        <v/>
      </c>
      <c r="G834" s="80" t="str">
        <f t="shared" si="81"/>
        <v/>
      </c>
      <c r="H834" s="81" t="str">
        <f t="shared" si="84"/>
        <v/>
      </c>
      <c r="I834" s="83" t="str">
        <f t="shared" si="79"/>
        <v/>
      </c>
      <c r="J834" s="10" t="str">
        <f t="shared" si="82"/>
        <v/>
      </c>
    </row>
    <row r="835" spans="1:10" x14ac:dyDescent="0.25">
      <c r="A835" s="10" t="str">
        <f>IF(B835="","",COUNTA($B$33:B835)-COUNTBLANK($B$33:B835))</f>
        <v/>
      </c>
      <c r="B835" s="1"/>
      <c r="C835" s="10" t="str">
        <f>IF(B835="","",AVERAGE($B$33:B835))</f>
        <v/>
      </c>
      <c r="D835" s="10" t="str">
        <f>IF(B835="","",_xlfn.STDEV.S($B$33:B835))</f>
        <v/>
      </c>
      <c r="E835" s="82" t="str">
        <f t="shared" si="83"/>
        <v/>
      </c>
      <c r="F835" s="80" t="str">
        <f t="shared" si="80"/>
        <v/>
      </c>
      <c r="G835" s="80" t="str">
        <f t="shared" si="81"/>
        <v/>
      </c>
      <c r="H835" s="81" t="str">
        <f t="shared" si="84"/>
        <v/>
      </c>
      <c r="I835" s="83" t="str">
        <f t="shared" si="79"/>
        <v/>
      </c>
      <c r="J835" s="10" t="str">
        <f t="shared" si="82"/>
        <v/>
      </c>
    </row>
    <row r="836" spans="1:10" x14ac:dyDescent="0.25">
      <c r="A836" s="10" t="str">
        <f>IF(B836="","",COUNTA($B$33:B836)-COUNTBLANK($B$33:B836))</f>
        <v/>
      </c>
      <c r="B836" s="1"/>
      <c r="C836" s="10" t="str">
        <f>IF(B836="","",AVERAGE($B$33:B836))</f>
        <v/>
      </c>
      <c r="D836" s="10" t="str">
        <f>IF(B836="","",_xlfn.STDEV.S($B$33:B836))</f>
        <v/>
      </c>
      <c r="E836" s="82" t="str">
        <f t="shared" si="83"/>
        <v/>
      </c>
      <c r="F836" s="80" t="str">
        <f t="shared" si="80"/>
        <v/>
      </c>
      <c r="G836" s="80" t="str">
        <f t="shared" si="81"/>
        <v/>
      </c>
      <c r="H836" s="81" t="str">
        <f t="shared" si="84"/>
        <v/>
      </c>
      <c r="I836" s="83" t="str">
        <f t="shared" si="79"/>
        <v/>
      </c>
      <c r="J836" s="10" t="str">
        <f t="shared" si="82"/>
        <v/>
      </c>
    </row>
    <row r="837" spans="1:10" x14ac:dyDescent="0.25">
      <c r="A837" s="10" t="str">
        <f>IF(B837="","",COUNTA($B$33:B837)-COUNTBLANK($B$33:B837))</f>
        <v/>
      </c>
      <c r="B837" s="1"/>
      <c r="C837" s="10" t="str">
        <f>IF(B837="","",AVERAGE($B$33:B837))</f>
        <v/>
      </c>
      <c r="D837" s="10" t="str">
        <f>IF(B837="","",_xlfn.STDEV.S($B$33:B837))</f>
        <v/>
      </c>
      <c r="E837" s="82" t="str">
        <f t="shared" si="83"/>
        <v/>
      </c>
      <c r="F837" s="80" t="str">
        <f t="shared" si="80"/>
        <v/>
      </c>
      <c r="G837" s="80" t="str">
        <f t="shared" si="81"/>
        <v/>
      </c>
      <c r="H837" s="81" t="str">
        <f t="shared" si="84"/>
        <v/>
      </c>
      <c r="I837" s="83" t="str">
        <f t="shared" si="79"/>
        <v/>
      </c>
      <c r="J837" s="10" t="str">
        <f t="shared" si="82"/>
        <v/>
      </c>
    </row>
    <row r="838" spans="1:10" x14ac:dyDescent="0.25">
      <c r="A838" s="10" t="str">
        <f>IF(B838="","",COUNTA($B$33:B838)-COUNTBLANK($B$33:B838))</f>
        <v/>
      </c>
      <c r="B838" s="1"/>
      <c r="C838" s="10" t="str">
        <f>IF(B838="","",AVERAGE($B$33:B838))</f>
        <v/>
      </c>
      <c r="D838" s="10" t="str">
        <f>IF(B838="","",_xlfn.STDEV.S($B$33:B838))</f>
        <v/>
      </c>
      <c r="E838" s="82" t="str">
        <f t="shared" si="83"/>
        <v/>
      </c>
      <c r="F838" s="80" t="str">
        <f t="shared" si="80"/>
        <v/>
      </c>
      <c r="G838" s="80" t="str">
        <f t="shared" si="81"/>
        <v/>
      </c>
      <c r="H838" s="81" t="str">
        <f t="shared" si="84"/>
        <v/>
      </c>
      <c r="I838" s="83" t="str">
        <f t="shared" si="79"/>
        <v/>
      </c>
      <c r="J838" s="10" t="str">
        <f t="shared" si="82"/>
        <v/>
      </c>
    </row>
    <row r="839" spans="1:10" x14ac:dyDescent="0.25">
      <c r="A839" s="10" t="str">
        <f>IF(B839="","",COUNTA($B$33:B839)-COUNTBLANK($B$33:B839))</f>
        <v/>
      </c>
      <c r="B839" s="1"/>
      <c r="C839" s="10" t="str">
        <f>IF(B839="","",AVERAGE($B$33:B839))</f>
        <v/>
      </c>
      <c r="D839" s="10" t="str">
        <f>IF(B839="","",_xlfn.STDEV.S($B$33:B839))</f>
        <v/>
      </c>
      <c r="E839" s="82" t="str">
        <f t="shared" si="83"/>
        <v/>
      </c>
      <c r="F839" s="80" t="str">
        <f t="shared" si="80"/>
        <v/>
      </c>
      <c r="G839" s="80" t="str">
        <f t="shared" si="81"/>
        <v/>
      </c>
      <c r="H839" s="81" t="str">
        <f t="shared" si="84"/>
        <v/>
      </c>
      <c r="I839" s="83" t="str">
        <f t="shared" si="79"/>
        <v/>
      </c>
      <c r="J839" s="10" t="str">
        <f t="shared" si="82"/>
        <v/>
      </c>
    </row>
    <row r="840" spans="1:10" x14ac:dyDescent="0.25">
      <c r="A840" s="10" t="str">
        <f>IF(B840="","",COUNTA($B$33:B840)-COUNTBLANK($B$33:B840))</f>
        <v/>
      </c>
      <c r="B840" s="1"/>
      <c r="C840" s="10" t="str">
        <f>IF(B840="","",AVERAGE($B$33:B840))</f>
        <v/>
      </c>
      <c r="D840" s="10" t="str">
        <f>IF(B840="","",_xlfn.STDEV.S($B$33:B840))</f>
        <v/>
      </c>
      <c r="E840" s="82" t="str">
        <f t="shared" si="83"/>
        <v/>
      </c>
      <c r="F840" s="80" t="str">
        <f t="shared" si="80"/>
        <v/>
      </c>
      <c r="G840" s="80" t="str">
        <f t="shared" si="81"/>
        <v/>
      </c>
      <c r="H840" s="81" t="str">
        <f t="shared" si="84"/>
        <v/>
      </c>
      <c r="I840" s="83" t="str">
        <f t="shared" si="79"/>
        <v/>
      </c>
      <c r="J840" s="10" t="str">
        <f t="shared" si="82"/>
        <v/>
      </c>
    </row>
    <row r="841" spans="1:10" x14ac:dyDescent="0.25">
      <c r="A841" s="10" t="str">
        <f>IF(B841="","",COUNTA($B$33:B841)-COUNTBLANK($B$33:B841))</f>
        <v/>
      </c>
      <c r="B841" s="1"/>
      <c r="C841" s="10" t="str">
        <f>IF(B841="","",AVERAGE($B$33:B841))</f>
        <v/>
      </c>
      <c r="D841" s="10" t="str">
        <f>IF(B841="","",_xlfn.STDEV.S($B$33:B841))</f>
        <v/>
      </c>
      <c r="E841" s="82" t="str">
        <f t="shared" si="83"/>
        <v/>
      </c>
      <c r="F841" s="80" t="str">
        <f t="shared" si="80"/>
        <v/>
      </c>
      <c r="G841" s="80" t="str">
        <f t="shared" si="81"/>
        <v/>
      </c>
      <c r="H841" s="81" t="str">
        <f t="shared" si="84"/>
        <v/>
      </c>
      <c r="I841" s="83" t="str">
        <f t="shared" si="79"/>
        <v/>
      </c>
      <c r="J841" s="10" t="str">
        <f t="shared" si="82"/>
        <v/>
      </c>
    </row>
    <row r="842" spans="1:10" x14ac:dyDescent="0.25">
      <c r="A842" s="10" t="str">
        <f>IF(B842="","",COUNTA($B$33:B842)-COUNTBLANK($B$33:B842))</f>
        <v/>
      </c>
      <c r="B842" s="1"/>
      <c r="C842" s="10" t="str">
        <f>IF(B842="","",AVERAGE($B$33:B842))</f>
        <v/>
      </c>
      <c r="D842" s="10" t="str">
        <f>IF(B842="","",_xlfn.STDEV.S($B$33:B842))</f>
        <v/>
      </c>
      <c r="E842" s="82" t="str">
        <f t="shared" si="83"/>
        <v/>
      </c>
      <c r="F842" s="80" t="str">
        <f t="shared" si="80"/>
        <v/>
      </c>
      <c r="G842" s="80" t="str">
        <f t="shared" si="81"/>
        <v/>
      </c>
      <c r="H842" s="81" t="str">
        <f t="shared" si="84"/>
        <v/>
      </c>
      <c r="I842" s="83" t="str">
        <f t="shared" si="79"/>
        <v/>
      </c>
      <c r="J842" s="10" t="str">
        <f t="shared" si="82"/>
        <v/>
      </c>
    </row>
    <row r="843" spans="1:10" x14ac:dyDescent="0.25">
      <c r="A843" s="10" t="str">
        <f>IF(B843="","",COUNTA($B$33:B843)-COUNTBLANK($B$33:B843))</f>
        <v/>
      </c>
      <c r="B843" s="1"/>
      <c r="C843" s="10" t="str">
        <f>IF(B843="","",AVERAGE($B$33:B843))</f>
        <v/>
      </c>
      <c r="D843" s="10" t="str">
        <f>IF(B843="","",_xlfn.STDEV.S($B$33:B843))</f>
        <v/>
      </c>
      <c r="E843" s="82" t="str">
        <f t="shared" si="83"/>
        <v/>
      </c>
      <c r="F843" s="80" t="str">
        <f t="shared" si="80"/>
        <v/>
      </c>
      <c r="G843" s="80" t="str">
        <f t="shared" si="81"/>
        <v/>
      </c>
      <c r="H843" s="81" t="str">
        <f t="shared" si="84"/>
        <v/>
      </c>
      <c r="I843" s="83" t="str">
        <f t="shared" si="79"/>
        <v/>
      </c>
      <c r="J843" s="10" t="str">
        <f t="shared" si="82"/>
        <v/>
      </c>
    </row>
    <row r="844" spans="1:10" x14ac:dyDescent="0.25">
      <c r="A844" s="10" t="str">
        <f>IF(B844="","",COUNTA($B$33:B844)-COUNTBLANK($B$33:B844))</f>
        <v/>
      </c>
      <c r="B844" s="1"/>
      <c r="C844" s="10" t="str">
        <f>IF(B844="","",AVERAGE($B$33:B844))</f>
        <v/>
      </c>
      <c r="D844" s="10" t="str">
        <f>IF(B844="","",_xlfn.STDEV.S($B$33:B844))</f>
        <v/>
      </c>
      <c r="E844" s="82" t="str">
        <f t="shared" si="83"/>
        <v/>
      </c>
      <c r="F844" s="80" t="str">
        <f t="shared" si="80"/>
        <v/>
      </c>
      <c r="G844" s="80" t="str">
        <f t="shared" si="81"/>
        <v/>
      </c>
      <c r="H844" s="81" t="str">
        <f t="shared" si="84"/>
        <v/>
      </c>
      <c r="I844" s="83" t="str">
        <f t="shared" si="79"/>
        <v/>
      </c>
      <c r="J844" s="10" t="str">
        <f t="shared" si="82"/>
        <v/>
      </c>
    </row>
    <row r="845" spans="1:10" x14ac:dyDescent="0.25">
      <c r="A845" s="10" t="str">
        <f>IF(B845="","",COUNTA($B$33:B845)-COUNTBLANK($B$33:B845))</f>
        <v/>
      </c>
      <c r="B845" s="1"/>
      <c r="C845" s="10" t="str">
        <f>IF(B845="","",AVERAGE($B$33:B845))</f>
        <v/>
      </c>
      <c r="D845" s="10" t="str">
        <f>IF(B845="","",_xlfn.STDEV.S($B$33:B845))</f>
        <v/>
      </c>
      <c r="E845" s="82" t="str">
        <f t="shared" si="83"/>
        <v/>
      </c>
      <c r="F845" s="80" t="str">
        <f t="shared" si="80"/>
        <v/>
      </c>
      <c r="G845" s="80" t="str">
        <f t="shared" si="81"/>
        <v/>
      </c>
      <c r="H845" s="81" t="str">
        <f t="shared" si="84"/>
        <v/>
      </c>
      <c r="I845" s="83" t="str">
        <f t="shared" si="79"/>
        <v/>
      </c>
      <c r="J845" s="10" t="str">
        <f t="shared" si="82"/>
        <v/>
      </c>
    </row>
    <row r="846" spans="1:10" x14ac:dyDescent="0.25">
      <c r="A846" s="10" t="str">
        <f>IF(B846="","",COUNTA($B$33:B846)-COUNTBLANK($B$33:B846))</f>
        <v/>
      </c>
      <c r="B846" s="1"/>
      <c r="C846" s="10" t="str">
        <f>IF(B846="","",AVERAGE($B$33:B846))</f>
        <v/>
      </c>
      <c r="D846" s="10" t="str">
        <f>IF(B846="","",_xlfn.STDEV.S($B$33:B846))</f>
        <v/>
      </c>
      <c r="E846" s="82" t="str">
        <f t="shared" si="83"/>
        <v/>
      </c>
      <c r="F846" s="80" t="str">
        <f t="shared" si="80"/>
        <v/>
      </c>
      <c r="G846" s="80" t="str">
        <f t="shared" si="81"/>
        <v/>
      </c>
      <c r="H846" s="81" t="str">
        <f t="shared" si="84"/>
        <v/>
      </c>
      <c r="I846" s="83" t="str">
        <f t="shared" si="79"/>
        <v/>
      </c>
      <c r="J846" s="10" t="str">
        <f t="shared" si="82"/>
        <v/>
      </c>
    </row>
    <row r="847" spans="1:10" x14ac:dyDescent="0.25">
      <c r="A847" s="10" t="str">
        <f>IF(B847="","",COUNTA($B$33:B847)-COUNTBLANK($B$33:B847))</f>
        <v/>
      </c>
      <c r="B847" s="1"/>
      <c r="C847" s="10" t="str">
        <f>IF(B847="","",AVERAGE($B$33:B847))</f>
        <v/>
      </c>
      <c r="D847" s="10" t="str">
        <f>IF(B847="","",_xlfn.STDEV.S($B$33:B847))</f>
        <v/>
      </c>
      <c r="E847" s="82" t="str">
        <f t="shared" si="83"/>
        <v/>
      </c>
      <c r="F847" s="80" t="str">
        <f t="shared" si="80"/>
        <v/>
      </c>
      <c r="G847" s="80" t="str">
        <f t="shared" si="81"/>
        <v/>
      </c>
      <c r="H847" s="81" t="str">
        <f t="shared" si="84"/>
        <v/>
      </c>
      <c r="I847" s="83" t="str">
        <f t="shared" si="79"/>
        <v/>
      </c>
      <c r="J847" s="10" t="str">
        <f t="shared" si="82"/>
        <v/>
      </c>
    </row>
    <row r="848" spans="1:10" x14ac:dyDescent="0.25">
      <c r="A848" s="10" t="str">
        <f>IF(B848="","",COUNTA($B$33:B848)-COUNTBLANK($B$33:B848))</f>
        <v/>
      </c>
      <c r="B848" s="1"/>
      <c r="C848" s="10" t="str">
        <f>IF(B848="","",AVERAGE($B$33:B848))</f>
        <v/>
      </c>
      <c r="D848" s="10" t="str">
        <f>IF(B848="","",_xlfn.STDEV.S($B$33:B848))</f>
        <v/>
      </c>
      <c r="E848" s="82" t="str">
        <f t="shared" si="83"/>
        <v/>
      </c>
      <c r="F848" s="80" t="str">
        <f t="shared" si="80"/>
        <v/>
      </c>
      <c r="G848" s="80" t="str">
        <f t="shared" si="81"/>
        <v/>
      </c>
      <c r="H848" s="81" t="str">
        <f t="shared" si="84"/>
        <v/>
      </c>
      <c r="I848" s="83" t="str">
        <f t="shared" ref="I848:I911" si="85">IF(D848="","",_xlfn.CONFIDENCE.NORM(1-$C$11,E848,A848))</f>
        <v/>
      </c>
      <c r="J848" s="10" t="str">
        <f t="shared" si="82"/>
        <v/>
      </c>
    </row>
    <row r="849" spans="1:10" x14ac:dyDescent="0.25">
      <c r="A849" s="10" t="str">
        <f>IF(B849="","",COUNTA($B$33:B849)-COUNTBLANK($B$33:B849))</f>
        <v/>
      </c>
      <c r="B849" s="1"/>
      <c r="C849" s="10" t="str">
        <f>IF(B849="","",AVERAGE($B$33:B849))</f>
        <v/>
      </c>
      <c r="D849" s="10" t="str">
        <f>IF(B849="","",_xlfn.STDEV.S($B$33:B849))</f>
        <v/>
      </c>
      <c r="E849" s="82" t="str">
        <f t="shared" si="83"/>
        <v/>
      </c>
      <c r="F849" s="80" t="str">
        <f t="shared" si="80"/>
        <v/>
      </c>
      <c r="G849" s="80" t="str">
        <f t="shared" si="81"/>
        <v/>
      </c>
      <c r="H849" s="81" t="str">
        <f t="shared" si="84"/>
        <v/>
      </c>
      <c r="I849" s="83" t="str">
        <f t="shared" si="85"/>
        <v/>
      </c>
      <c r="J849" s="10" t="str">
        <f t="shared" si="82"/>
        <v/>
      </c>
    </row>
    <row r="850" spans="1:10" x14ac:dyDescent="0.25">
      <c r="A850" s="10" t="str">
        <f>IF(B850="","",COUNTA($B$33:B850)-COUNTBLANK($B$33:B850))</f>
        <v/>
      </c>
      <c r="B850" s="1"/>
      <c r="C850" s="10" t="str">
        <f>IF(B850="","",AVERAGE($B$33:B850))</f>
        <v/>
      </c>
      <c r="D850" s="10" t="str">
        <f>IF(B850="","",_xlfn.STDEV.S($B$33:B850))</f>
        <v/>
      </c>
      <c r="E850" s="82" t="str">
        <f t="shared" si="83"/>
        <v/>
      </c>
      <c r="F850" s="80" t="str">
        <f t="shared" si="80"/>
        <v/>
      </c>
      <c r="G850" s="80" t="str">
        <f t="shared" si="81"/>
        <v/>
      </c>
      <c r="H850" s="81" t="str">
        <f t="shared" si="84"/>
        <v/>
      </c>
      <c r="I850" s="83" t="str">
        <f t="shared" si="85"/>
        <v/>
      </c>
      <c r="J850" s="10" t="str">
        <f t="shared" si="82"/>
        <v/>
      </c>
    </row>
    <row r="851" spans="1:10" x14ac:dyDescent="0.25">
      <c r="A851" s="10" t="str">
        <f>IF(B851="","",COUNTA($B$33:B851)-COUNTBLANK($B$33:B851))</f>
        <v/>
      </c>
      <c r="B851" s="1"/>
      <c r="C851" s="10" t="str">
        <f>IF(B851="","",AVERAGE($B$33:B851))</f>
        <v/>
      </c>
      <c r="D851" s="10" t="str">
        <f>IF(B851="","",_xlfn.STDEV.S($B$33:B851))</f>
        <v/>
      </c>
      <c r="E851" s="82" t="str">
        <f t="shared" si="83"/>
        <v/>
      </c>
      <c r="F851" s="80" t="str">
        <f t="shared" si="80"/>
        <v/>
      </c>
      <c r="G851" s="80" t="str">
        <f t="shared" si="81"/>
        <v/>
      </c>
      <c r="H851" s="81" t="str">
        <f t="shared" si="84"/>
        <v/>
      </c>
      <c r="I851" s="83" t="str">
        <f t="shared" si="85"/>
        <v/>
      </c>
      <c r="J851" s="10" t="str">
        <f t="shared" si="82"/>
        <v/>
      </c>
    </row>
    <row r="852" spans="1:10" x14ac:dyDescent="0.25">
      <c r="A852" s="10" t="str">
        <f>IF(B852="","",COUNTA($B$33:B852)-COUNTBLANK($B$33:B852))</f>
        <v/>
      </c>
      <c r="B852" s="1"/>
      <c r="C852" s="10" t="str">
        <f>IF(B852="","",AVERAGE($B$33:B852))</f>
        <v/>
      </c>
      <c r="D852" s="10" t="str">
        <f>IF(B852="","",_xlfn.STDEV.S($B$33:B852))</f>
        <v/>
      </c>
      <c r="E852" s="82" t="str">
        <f t="shared" si="83"/>
        <v/>
      </c>
      <c r="F852" s="80" t="str">
        <f t="shared" si="80"/>
        <v/>
      </c>
      <c r="G852" s="80" t="str">
        <f t="shared" si="81"/>
        <v/>
      </c>
      <c r="H852" s="81" t="str">
        <f t="shared" si="84"/>
        <v/>
      </c>
      <c r="I852" s="83" t="str">
        <f t="shared" si="85"/>
        <v/>
      </c>
      <c r="J852" s="10" t="str">
        <f t="shared" si="82"/>
        <v/>
      </c>
    </row>
    <row r="853" spans="1:10" x14ac:dyDescent="0.25">
      <c r="A853" s="10" t="str">
        <f>IF(B853="","",COUNTA($B$33:B853)-COUNTBLANK($B$33:B853))</f>
        <v/>
      </c>
      <c r="B853" s="1"/>
      <c r="C853" s="10" t="str">
        <f>IF(B853="","",AVERAGE($B$33:B853))</f>
        <v/>
      </c>
      <c r="D853" s="10" t="str">
        <f>IF(B853="","",_xlfn.STDEV.S($B$33:B853))</f>
        <v/>
      </c>
      <c r="E853" s="82" t="str">
        <f t="shared" si="83"/>
        <v/>
      </c>
      <c r="F853" s="80" t="str">
        <f t="shared" si="80"/>
        <v/>
      </c>
      <c r="G853" s="80" t="str">
        <f t="shared" si="81"/>
        <v/>
      </c>
      <c r="H853" s="81" t="str">
        <f t="shared" si="84"/>
        <v/>
      </c>
      <c r="I853" s="83" t="str">
        <f t="shared" si="85"/>
        <v/>
      </c>
      <c r="J853" s="10" t="str">
        <f t="shared" si="82"/>
        <v/>
      </c>
    </row>
    <row r="854" spans="1:10" x14ac:dyDescent="0.25">
      <c r="A854" s="10" t="str">
        <f>IF(B854="","",COUNTA($B$33:B854)-COUNTBLANK($B$33:B854))</f>
        <v/>
      </c>
      <c r="B854" s="1"/>
      <c r="C854" s="10" t="str">
        <f>IF(B854="","",AVERAGE($B$33:B854))</f>
        <v/>
      </c>
      <c r="D854" s="10" t="str">
        <f>IF(B854="","",_xlfn.STDEV.S($B$33:B854))</f>
        <v/>
      </c>
      <c r="E854" s="82" t="str">
        <f t="shared" si="83"/>
        <v/>
      </c>
      <c r="F854" s="80" t="str">
        <f t="shared" si="80"/>
        <v/>
      </c>
      <c r="G854" s="80" t="str">
        <f t="shared" si="81"/>
        <v/>
      </c>
      <c r="H854" s="81" t="str">
        <f t="shared" si="84"/>
        <v/>
      </c>
      <c r="I854" s="83" t="str">
        <f t="shared" si="85"/>
        <v/>
      </c>
      <c r="J854" s="10" t="str">
        <f t="shared" si="82"/>
        <v/>
      </c>
    </row>
    <row r="855" spans="1:10" x14ac:dyDescent="0.25">
      <c r="A855" s="10" t="str">
        <f>IF(B855="","",COUNTA($B$33:B855)-COUNTBLANK($B$33:B855))</f>
        <v/>
      </c>
      <c r="B855" s="1"/>
      <c r="C855" s="10" t="str">
        <f>IF(B855="","",AVERAGE($B$33:B855))</f>
        <v/>
      </c>
      <c r="D855" s="10" t="str">
        <f>IF(B855="","",_xlfn.STDEV.S($B$33:B855))</f>
        <v/>
      </c>
      <c r="E855" s="82" t="str">
        <f t="shared" si="83"/>
        <v/>
      </c>
      <c r="F855" s="80" t="str">
        <f t="shared" si="80"/>
        <v/>
      </c>
      <c r="G855" s="80" t="str">
        <f t="shared" si="81"/>
        <v/>
      </c>
      <c r="H855" s="81" t="str">
        <f t="shared" si="84"/>
        <v/>
      </c>
      <c r="I855" s="83" t="str">
        <f t="shared" si="85"/>
        <v/>
      </c>
      <c r="J855" s="10" t="str">
        <f t="shared" si="82"/>
        <v/>
      </c>
    </row>
    <row r="856" spans="1:10" x14ac:dyDescent="0.25">
      <c r="A856" s="10" t="str">
        <f>IF(B856="","",COUNTA($B$33:B856)-COUNTBLANK($B$33:B856))</f>
        <v/>
      </c>
      <c r="B856" s="1"/>
      <c r="C856" s="10" t="str">
        <f>IF(B856="","",AVERAGE($B$33:B856))</f>
        <v/>
      </c>
      <c r="D856" s="10" t="str">
        <f>IF(B856="","",_xlfn.STDEV.S($B$33:B856))</f>
        <v/>
      </c>
      <c r="E856" s="82" t="str">
        <f t="shared" si="83"/>
        <v/>
      </c>
      <c r="F856" s="80" t="str">
        <f t="shared" si="80"/>
        <v/>
      </c>
      <c r="G856" s="80" t="str">
        <f t="shared" si="81"/>
        <v/>
      </c>
      <c r="H856" s="81" t="str">
        <f t="shared" si="84"/>
        <v/>
      </c>
      <c r="I856" s="83" t="str">
        <f t="shared" si="85"/>
        <v/>
      </c>
      <c r="J856" s="10" t="str">
        <f t="shared" si="82"/>
        <v/>
      </c>
    </row>
    <row r="857" spans="1:10" x14ac:dyDescent="0.25">
      <c r="A857" s="10" t="str">
        <f>IF(B857="","",COUNTA($B$33:B857)-COUNTBLANK($B$33:B857))</f>
        <v/>
      </c>
      <c r="B857" s="1"/>
      <c r="C857" s="10" t="str">
        <f>IF(B857="","",AVERAGE($B$33:B857))</f>
        <v/>
      </c>
      <c r="D857" s="10" t="str">
        <f>IF(B857="","",_xlfn.STDEV.S($B$33:B857))</f>
        <v/>
      </c>
      <c r="E857" s="82" t="str">
        <f t="shared" si="83"/>
        <v/>
      </c>
      <c r="F857" s="80" t="str">
        <f t="shared" si="80"/>
        <v/>
      </c>
      <c r="G857" s="80" t="str">
        <f t="shared" si="81"/>
        <v/>
      </c>
      <c r="H857" s="81" t="str">
        <f t="shared" si="84"/>
        <v/>
      </c>
      <c r="I857" s="83" t="str">
        <f t="shared" si="85"/>
        <v/>
      </c>
      <c r="J857" s="10" t="str">
        <f t="shared" si="82"/>
        <v/>
      </c>
    </row>
    <row r="858" spans="1:10" x14ac:dyDescent="0.25">
      <c r="A858" s="10" t="str">
        <f>IF(B858="","",COUNTA($B$33:B858)-COUNTBLANK($B$33:B858))</f>
        <v/>
      </c>
      <c r="B858" s="1"/>
      <c r="C858" s="10" t="str">
        <f>IF(B858="","",AVERAGE($B$33:B858))</f>
        <v/>
      </c>
      <c r="D858" s="10" t="str">
        <f>IF(B858="","",_xlfn.STDEV.S($B$33:B858))</f>
        <v/>
      </c>
      <c r="E858" s="82" t="str">
        <f t="shared" si="83"/>
        <v/>
      </c>
      <c r="F858" s="80" t="str">
        <f t="shared" si="80"/>
        <v/>
      </c>
      <c r="G858" s="80" t="str">
        <f t="shared" si="81"/>
        <v/>
      </c>
      <c r="H858" s="81" t="str">
        <f t="shared" si="84"/>
        <v/>
      </c>
      <c r="I858" s="83" t="str">
        <f t="shared" si="85"/>
        <v/>
      </c>
      <c r="J858" s="10" t="str">
        <f t="shared" si="82"/>
        <v/>
      </c>
    </row>
    <row r="859" spans="1:10" x14ac:dyDescent="0.25">
      <c r="A859" s="10" t="str">
        <f>IF(B859="","",COUNTA($B$33:B859)-COUNTBLANK($B$33:B859))</f>
        <v/>
      </c>
      <c r="B859" s="1"/>
      <c r="C859" s="10" t="str">
        <f>IF(B859="","",AVERAGE($B$33:B859))</f>
        <v/>
      </c>
      <c r="D859" s="10" t="str">
        <f>IF(B859="","",_xlfn.STDEV.S($B$33:B859))</f>
        <v/>
      </c>
      <c r="E859" s="82" t="str">
        <f t="shared" si="83"/>
        <v/>
      </c>
      <c r="F859" s="80" t="str">
        <f t="shared" si="80"/>
        <v/>
      </c>
      <c r="G859" s="80" t="str">
        <f t="shared" si="81"/>
        <v/>
      </c>
      <c r="H859" s="81" t="str">
        <f t="shared" si="84"/>
        <v/>
      </c>
      <c r="I859" s="83" t="str">
        <f t="shared" si="85"/>
        <v/>
      </c>
      <c r="J859" s="10" t="str">
        <f t="shared" si="82"/>
        <v/>
      </c>
    </row>
    <row r="860" spans="1:10" x14ac:dyDescent="0.25">
      <c r="A860" s="10" t="str">
        <f>IF(B860="","",COUNTA($B$33:B860)-COUNTBLANK($B$33:B860))</f>
        <v/>
      </c>
      <c r="B860" s="1"/>
      <c r="C860" s="10" t="str">
        <f>IF(B860="","",AVERAGE($B$33:B860))</f>
        <v/>
      </c>
      <c r="D860" s="10" t="str">
        <f>IF(B860="","",_xlfn.STDEV.S($B$33:B860))</f>
        <v/>
      </c>
      <c r="E860" s="82" t="str">
        <f t="shared" si="83"/>
        <v/>
      </c>
      <c r="F860" s="80" t="str">
        <f t="shared" si="80"/>
        <v/>
      </c>
      <c r="G860" s="80" t="str">
        <f t="shared" si="81"/>
        <v/>
      </c>
      <c r="H860" s="81" t="str">
        <f t="shared" si="84"/>
        <v/>
      </c>
      <c r="I860" s="83" t="str">
        <f t="shared" si="85"/>
        <v/>
      </c>
      <c r="J860" s="10" t="str">
        <f t="shared" si="82"/>
        <v/>
      </c>
    </row>
    <row r="861" spans="1:10" x14ac:dyDescent="0.25">
      <c r="A861" s="10" t="str">
        <f>IF(B861="","",COUNTA($B$33:B861)-COUNTBLANK($B$33:B861))</f>
        <v/>
      </c>
      <c r="B861" s="1"/>
      <c r="C861" s="10" t="str">
        <f>IF(B861="","",AVERAGE($B$33:B861))</f>
        <v/>
      </c>
      <c r="D861" s="10" t="str">
        <f>IF(B861="","",_xlfn.STDEV.S($B$33:B861))</f>
        <v/>
      </c>
      <c r="E861" s="82" t="str">
        <f t="shared" si="83"/>
        <v/>
      </c>
      <c r="F861" s="80" t="str">
        <f t="shared" si="80"/>
        <v/>
      </c>
      <c r="G861" s="80" t="str">
        <f t="shared" si="81"/>
        <v/>
      </c>
      <c r="H861" s="81" t="str">
        <f t="shared" si="84"/>
        <v/>
      </c>
      <c r="I861" s="83" t="str">
        <f t="shared" si="85"/>
        <v/>
      </c>
      <c r="J861" s="10" t="str">
        <f t="shared" si="82"/>
        <v/>
      </c>
    </row>
    <row r="862" spans="1:10" x14ac:dyDescent="0.25">
      <c r="A862" s="10" t="str">
        <f>IF(B862="","",COUNTA($B$33:B862)-COUNTBLANK($B$33:B862))</f>
        <v/>
      </c>
      <c r="B862" s="1"/>
      <c r="C862" s="10" t="str">
        <f>IF(B862="","",AVERAGE($B$33:B862))</f>
        <v/>
      </c>
      <c r="D862" s="10" t="str">
        <f>IF(B862="","",_xlfn.STDEV.S($B$33:B862))</f>
        <v/>
      </c>
      <c r="E862" s="82" t="str">
        <f t="shared" si="83"/>
        <v/>
      </c>
      <c r="F862" s="80" t="str">
        <f t="shared" si="80"/>
        <v/>
      </c>
      <c r="G862" s="80" t="str">
        <f t="shared" si="81"/>
        <v/>
      </c>
      <c r="H862" s="81" t="str">
        <f t="shared" si="84"/>
        <v/>
      </c>
      <c r="I862" s="83" t="str">
        <f t="shared" si="85"/>
        <v/>
      </c>
      <c r="J862" s="10" t="str">
        <f t="shared" si="82"/>
        <v/>
      </c>
    </row>
    <row r="863" spans="1:10" x14ac:dyDescent="0.25">
      <c r="A863" s="10" t="str">
        <f>IF(B863="","",COUNTA($B$33:B863)-COUNTBLANK($B$33:B863))</f>
        <v/>
      </c>
      <c r="B863" s="1"/>
      <c r="C863" s="10" t="str">
        <f>IF(B863="","",AVERAGE($B$33:B863))</f>
        <v/>
      </c>
      <c r="D863" s="10" t="str">
        <f>IF(B863="","",_xlfn.STDEV.S($B$33:B863))</f>
        <v/>
      </c>
      <c r="E863" s="82" t="str">
        <f t="shared" si="83"/>
        <v/>
      </c>
      <c r="F863" s="80" t="str">
        <f t="shared" si="80"/>
        <v/>
      </c>
      <c r="G863" s="80" t="str">
        <f t="shared" si="81"/>
        <v/>
      </c>
      <c r="H863" s="81" t="str">
        <f t="shared" si="84"/>
        <v/>
      </c>
      <c r="I863" s="83" t="str">
        <f t="shared" si="85"/>
        <v/>
      </c>
      <c r="J863" s="10" t="str">
        <f t="shared" si="82"/>
        <v/>
      </c>
    </row>
    <row r="864" spans="1:10" x14ac:dyDescent="0.25">
      <c r="A864" s="10" t="str">
        <f>IF(B864="","",COUNTA($B$33:B864)-COUNTBLANK($B$33:B864))</f>
        <v/>
      </c>
      <c r="B864" s="1"/>
      <c r="C864" s="10" t="str">
        <f>IF(B864="","",AVERAGE($B$33:B864))</f>
        <v/>
      </c>
      <c r="D864" s="10" t="str">
        <f>IF(B864="","",_xlfn.STDEV.S($B$33:B864))</f>
        <v/>
      </c>
      <c r="E864" s="82" t="str">
        <f t="shared" si="83"/>
        <v/>
      </c>
      <c r="F864" s="80" t="str">
        <f t="shared" si="80"/>
        <v/>
      </c>
      <c r="G864" s="80" t="str">
        <f t="shared" si="81"/>
        <v/>
      </c>
      <c r="H864" s="81" t="str">
        <f t="shared" si="84"/>
        <v/>
      </c>
      <c r="I864" s="83" t="str">
        <f t="shared" si="85"/>
        <v/>
      </c>
      <c r="J864" s="10" t="str">
        <f t="shared" si="82"/>
        <v/>
      </c>
    </row>
    <row r="865" spans="1:10" x14ac:dyDescent="0.25">
      <c r="A865" s="10" t="str">
        <f>IF(B865="","",COUNTA($B$33:B865)-COUNTBLANK($B$33:B865))</f>
        <v/>
      </c>
      <c r="B865" s="1"/>
      <c r="C865" s="10" t="str">
        <f>IF(B865="","",AVERAGE($B$33:B865))</f>
        <v/>
      </c>
      <c r="D865" s="10" t="str">
        <f>IF(B865="","",_xlfn.STDEV.S($B$33:B865))</f>
        <v/>
      </c>
      <c r="E865" s="82" t="str">
        <f t="shared" si="83"/>
        <v/>
      </c>
      <c r="F865" s="80" t="str">
        <f t="shared" si="80"/>
        <v/>
      </c>
      <c r="G865" s="80" t="str">
        <f t="shared" si="81"/>
        <v/>
      </c>
      <c r="H865" s="81" t="str">
        <f t="shared" si="84"/>
        <v/>
      </c>
      <c r="I865" s="83" t="str">
        <f t="shared" si="85"/>
        <v/>
      </c>
      <c r="J865" s="10" t="str">
        <f t="shared" si="82"/>
        <v/>
      </c>
    </row>
    <row r="866" spans="1:10" x14ac:dyDescent="0.25">
      <c r="A866" s="10" t="str">
        <f>IF(B866="","",COUNTA($B$33:B866)-COUNTBLANK($B$33:B866))</f>
        <v/>
      </c>
      <c r="B866" s="1"/>
      <c r="C866" s="10" t="str">
        <f>IF(B866="","",AVERAGE($B$33:B866))</f>
        <v/>
      </c>
      <c r="D866" s="10" t="str">
        <f>IF(B866="","",_xlfn.STDEV.S($B$33:B866))</f>
        <v/>
      </c>
      <c r="E866" s="82" t="str">
        <f t="shared" si="83"/>
        <v/>
      </c>
      <c r="F866" s="80" t="str">
        <f t="shared" ref="F866:F929" si="86">IF(D866="","",($C$5-$C$4)/(6*D866))</f>
        <v/>
      </c>
      <c r="G866" s="80" t="str">
        <f t="shared" ref="G866:G929" si="87">IF(D866="","",MIN(($C$5-C866)/(3*D866),(C866-$C$4)/(3*D866)))</f>
        <v/>
      </c>
      <c r="H866" s="81" t="str">
        <f t="shared" si="84"/>
        <v/>
      </c>
      <c r="I866" s="83" t="str">
        <f t="shared" si="85"/>
        <v/>
      </c>
      <c r="J866" s="10" t="str">
        <f t="shared" ref="J866:J929" si="88">IF(B866="","",B866)</f>
        <v/>
      </c>
    </row>
    <row r="867" spans="1:10" x14ac:dyDescent="0.25">
      <c r="A867" s="10" t="str">
        <f>IF(B867="","",COUNTA($B$33:B867)-COUNTBLANK($B$33:B867))</f>
        <v/>
      </c>
      <c r="B867" s="1"/>
      <c r="C867" s="10" t="str">
        <f>IF(B867="","",AVERAGE($B$33:B867))</f>
        <v/>
      </c>
      <c r="D867" s="10" t="str">
        <f>IF(B867="","",_xlfn.STDEV.S($B$33:B867))</f>
        <v/>
      </c>
      <c r="E867" s="82" t="str">
        <f t="shared" si="83"/>
        <v/>
      </c>
      <c r="F867" s="80" t="str">
        <f t="shared" si="86"/>
        <v/>
      </c>
      <c r="G867" s="80" t="str">
        <f t="shared" si="87"/>
        <v/>
      </c>
      <c r="H867" s="81" t="str">
        <f t="shared" si="84"/>
        <v/>
      </c>
      <c r="I867" s="83" t="str">
        <f t="shared" si="85"/>
        <v/>
      </c>
      <c r="J867" s="10" t="str">
        <f t="shared" si="88"/>
        <v/>
      </c>
    </row>
    <row r="868" spans="1:10" x14ac:dyDescent="0.25">
      <c r="A868" s="10" t="str">
        <f>IF(B868="","",COUNTA($B$33:B868)-COUNTBLANK($B$33:B868))</f>
        <v/>
      </c>
      <c r="B868" s="1"/>
      <c r="C868" s="10" t="str">
        <f>IF(B868="","",AVERAGE($B$33:B868))</f>
        <v/>
      </c>
      <c r="D868" s="10" t="str">
        <f>IF(B868="","",_xlfn.STDEV.S($B$33:B868))</f>
        <v/>
      </c>
      <c r="E868" s="82" t="str">
        <f t="shared" si="83"/>
        <v/>
      </c>
      <c r="F868" s="80" t="str">
        <f t="shared" si="86"/>
        <v/>
      </c>
      <c r="G868" s="80" t="str">
        <f t="shared" si="87"/>
        <v/>
      </c>
      <c r="H868" s="81" t="str">
        <f t="shared" si="84"/>
        <v/>
      </c>
      <c r="I868" s="83" t="str">
        <f t="shared" si="85"/>
        <v/>
      </c>
      <c r="J868" s="10" t="str">
        <f t="shared" si="88"/>
        <v/>
      </c>
    </row>
    <row r="869" spans="1:10" x14ac:dyDescent="0.25">
      <c r="A869" s="10" t="str">
        <f>IF(B869="","",COUNTA($B$33:B869)-COUNTBLANK($B$33:B869))</f>
        <v/>
      </c>
      <c r="B869" s="1"/>
      <c r="C869" s="10" t="str">
        <f>IF(B869="","",AVERAGE($B$33:B869))</f>
        <v/>
      </c>
      <c r="D869" s="10" t="str">
        <f>IF(B869="","",_xlfn.STDEV.S($B$33:B869))</f>
        <v/>
      </c>
      <c r="E869" s="82" t="str">
        <f t="shared" si="83"/>
        <v/>
      </c>
      <c r="F869" s="80" t="str">
        <f t="shared" si="86"/>
        <v/>
      </c>
      <c r="G869" s="80" t="str">
        <f t="shared" si="87"/>
        <v/>
      </c>
      <c r="H869" s="81" t="str">
        <f t="shared" si="84"/>
        <v/>
      </c>
      <c r="I869" s="83" t="str">
        <f t="shared" si="85"/>
        <v/>
      </c>
      <c r="J869" s="10" t="str">
        <f t="shared" si="88"/>
        <v/>
      </c>
    </row>
    <row r="870" spans="1:10" x14ac:dyDescent="0.25">
      <c r="A870" s="10" t="str">
        <f>IF(B870="","",COUNTA($B$33:B870)-COUNTBLANK($B$33:B870))</f>
        <v/>
      </c>
      <c r="B870" s="1"/>
      <c r="C870" s="10" t="str">
        <f>IF(B870="","",AVERAGE($B$33:B870))</f>
        <v/>
      </c>
      <c r="D870" s="10" t="str">
        <f>IF(B870="","",_xlfn.STDEV.S($B$33:B870))</f>
        <v/>
      </c>
      <c r="E870" s="82" t="str">
        <f t="shared" ref="E870:E933" si="89">IF(D870="","",D870/C870)</f>
        <v/>
      </c>
      <c r="F870" s="80" t="str">
        <f t="shared" si="86"/>
        <v/>
      </c>
      <c r="G870" s="80" t="str">
        <f t="shared" si="87"/>
        <v/>
      </c>
      <c r="H870" s="81" t="str">
        <f t="shared" ref="H870:H933" si="90">IF(D870="","",F870/(1+9*(F870-G870)^2))</f>
        <v/>
      </c>
      <c r="I870" s="83" t="str">
        <f t="shared" si="85"/>
        <v/>
      </c>
      <c r="J870" s="10" t="str">
        <f t="shared" si="88"/>
        <v/>
      </c>
    </row>
    <row r="871" spans="1:10" x14ac:dyDescent="0.25">
      <c r="A871" s="10" t="str">
        <f>IF(B871="","",COUNTA($B$33:B871)-COUNTBLANK($B$33:B871))</f>
        <v/>
      </c>
      <c r="B871" s="1"/>
      <c r="C871" s="10" t="str">
        <f>IF(B871="","",AVERAGE($B$33:B871))</f>
        <v/>
      </c>
      <c r="D871" s="10" t="str">
        <f>IF(B871="","",_xlfn.STDEV.S($B$33:B871))</f>
        <v/>
      </c>
      <c r="E871" s="82" t="str">
        <f t="shared" si="89"/>
        <v/>
      </c>
      <c r="F871" s="80" t="str">
        <f t="shared" si="86"/>
        <v/>
      </c>
      <c r="G871" s="80" t="str">
        <f t="shared" si="87"/>
        <v/>
      </c>
      <c r="H871" s="81" t="str">
        <f t="shared" si="90"/>
        <v/>
      </c>
      <c r="I871" s="83" t="str">
        <f t="shared" si="85"/>
        <v/>
      </c>
      <c r="J871" s="10" t="str">
        <f t="shared" si="88"/>
        <v/>
      </c>
    </row>
    <row r="872" spans="1:10" x14ac:dyDescent="0.25">
      <c r="A872" s="10" t="str">
        <f>IF(B872="","",COUNTA($B$33:B872)-COUNTBLANK($B$33:B872))</f>
        <v/>
      </c>
      <c r="B872" s="1"/>
      <c r="C872" s="10" t="str">
        <f>IF(B872="","",AVERAGE($B$33:B872))</f>
        <v/>
      </c>
      <c r="D872" s="10" t="str">
        <f>IF(B872="","",_xlfn.STDEV.S($B$33:B872))</f>
        <v/>
      </c>
      <c r="E872" s="82" t="str">
        <f t="shared" si="89"/>
        <v/>
      </c>
      <c r="F872" s="80" t="str">
        <f t="shared" si="86"/>
        <v/>
      </c>
      <c r="G872" s="80" t="str">
        <f t="shared" si="87"/>
        <v/>
      </c>
      <c r="H872" s="81" t="str">
        <f t="shared" si="90"/>
        <v/>
      </c>
      <c r="I872" s="83" t="str">
        <f t="shared" si="85"/>
        <v/>
      </c>
      <c r="J872" s="10" t="str">
        <f t="shared" si="88"/>
        <v/>
      </c>
    </row>
    <row r="873" spans="1:10" x14ac:dyDescent="0.25">
      <c r="A873" s="10" t="str">
        <f>IF(B873="","",COUNTA($B$33:B873)-COUNTBLANK($B$33:B873))</f>
        <v/>
      </c>
      <c r="B873" s="1"/>
      <c r="C873" s="10" t="str">
        <f>IF(B873="","",AVERAGE($B$33:B873))</f>
        <v/>
      </c>
      <c r="D873" s="10" t="str">
        <f>IF(B873="","",_xlfn.STDEV.S($B$33:B873))</f>
        <v/>
      </c>
      <c r="E873" s="82" t="str">
        <f t="shared" si="89"/>
        <v/>
      </c>
      <c r="F873" s="80" t="str">
        <f t="shared" si="86"/>
        <v/>
      </c>
      <c r="G873" s="80" t="str">
        <f t="shared" si="87"/>
        <v/>
      </c>
      <c r="H873" s="81" t="str">
        <f t="shared" si="90"/>
        <v/>
      </c>
      <c r="I873" s="83" t="str">
        <f t="shared" si="85"/>
        <v/>
      </c>
      <c r="J873" s="10" t="str">
        <f t="shared" si="88"/>
        <v/>
      </c>
    </row>
    <row r="874" spans="1:10" x14ac:dyDescent="0.25">
      <c r="A874" s="10" t="str">
        <f>IF(B874="","",COUNTA($B$33:B874)-COUNTBLANK($B$33:B874))</f>
        <v/>
      </c>
      <c r="B874" s="1"/>
      <c r="C874" s="10" t="str">
        <f>IF(B874="","",AVERAGE($B$33:B874))</f>
        <v/>
      </c>
      <c r="D874" s="10" t="str">
        <f>IF(B874="","",_xlfn.STDEV.S($B$33:B874))</f>
        <v/>
      </c>
      <c r="E874" s="82" t="str">
        <f t="shared" si="89"/>
        <v/>
      </c>
      <c r="F874" s="80" t="str">
        <f t="shared" si="86"/>
        <v/>
      </c>
      <c r="G874" s="80" t="str">
        <f t="shared" si="87"/>
        <v/>
      </c>
      <c r="H874" s="81" t="str">
        <f t="shared" si="90"/>
        <v/>
      </c>
      <c r="I874" s="83" t="str">
        <f t="shared" si="85"/>
        <v/>
      </c>
      <c r="J874" s="10" t="str">
        <f t="shared" si="88"/>
        <v/>
      </c>
    </row>
    <row r="875" spans="1:10" x14ac:dyDescent="0.25">
      <c r="A875" s="10" t="str">
        <f>IF(B875="","",COUNTA($B$33:B875)-COUNTBLANK($B$33:B875))</f>
        <v/>
      </c>
      <c r="B875" s="1"/>
      <c r="C875" s="10" t="str">
        <f>IF(B875="","",AVERAGE($B$33:B875))</f>
        <v/>
      </c>
      <c r="D875" s="10" t="str">
        <f>IF(B875="","",_xlfn.STDEV.S($B$33:B875))</f>
        <v/>
      </c>
      <c r="E875" s="82" t="str">
        <f t="shared" si="89"/>
        <v/>
      </c>
      <c r="F875" s="80" t="str">
        <f t="shared" si="86"/>
        <v/>
      </c>
      <c r="G875" s="80" t="str">
        <f t="shared" si="87"/>
        <v/>
      </c>
      <c r="H875" s="81" t="str">
        <f t="shared" si="90"/>
        <v/>
      </c>
      <c r="I875" s="83" t="str">
        <f t="shared" si="85"/>
        <v/>
      </c>
      <c r="J875" s="10" t="str">
        <f t="shared" si="88"/>
        <v/>
      </c>
    </row>
    <row r="876" spans="1:10" x14ac:dyDescent="0.25">
      <c r="A876" s="10" t="str">
        <f>IF(B876="","",COUNTA($B$33:B876)-COUNTBLANK($B$33:B876))</f>
        <v/>
      </c>
      <c r="B876" s="1"/>
      <c r="C876" s="10" t="str">
        <f>IF(B876="","",AVERAGE($B$33:B876))</f>
        <v/>
      </c>
      <c r="D876" s="10" t="str">
        <f>IF(B876="","",_xlfn.STDEV.S($B$33:B876))</f>
        <v/>
      </c>
      <c r="E876" s="82" t="str">
        <f t="shared" si="89"/>
        <v/>
      </c>
      <c r="F876" s="80" t="str">
        <f t="shared" si="86"/>
        <v/>
      </c>
      <c r="G876" s="80" t="str">
        <f t="shared" si="87"/>
        <v/>
      </c>
      <c r="H876" s="81" t="str">
        <f t="shared" si="90"/>
        <v/>
      </c>
      <c r="I876" s="83" t="str">
        <f t="shared" si="85"/>
        <v/>
      </c>
      <c r="J876" s="10" t="str">
        <f t="shared" si="88"/>
        <v/>
      </c>
    </row>
    <row r="877" spans="1:10" x14ac:dyDescent="0.25">
      <c r="A877" s="10" t="str">
        <f>IF(B877="","",COUNTA($B$33:B877)-COUNTBLANK($B$33:B877))</f>
        <v/>
      </c>
      <c r="B877" s="1"/>
      <c r="C877" s="10" t="str">
        <f>IF(B877="","",AVERAGE($B$33:B877))</f>
        <v/>
      </c>
      <c r="D877" s="10" t="str">
        <f>IF(B877="","",_xlfn.STDEV.S($B$33:B877))</f>
        <v/>
      </c>
      <c r="E877" s="82" t="str">
        <f t="shared" si="89"/>
        <v/>
      </c>
      <c r="F877" s="80" t="str">
        <f t="shared" si="86"/>
        <v/>
      </c>
      <c r="G877" s="80" t="str">
        <f t="shared" si="87"/>
        <v/>
      </c>
      <c r="H877" s="81" t="str">
        <f t="shared" si="90"/>
        <v/>
      </c>
      <c r="I877" s="83" t="str">
        <f t="shared" si="85"/>
        <v/>
      </c>
      <c r="J877" s="10" t="str">
        <f t="shared" si="88"/>
        <v/>
      </c>
    </row>
    <row r="878" spans="1:10" x14ac:dyDescent="0.25">
      <c r="A878" s="10" t="str">
        <f>IF(B878="","",COUNTA($B$33:B878)-COUNTBLANK($B$33:B878))</f>
        <v/>
      </c>
      <c r="B878" s="1"/>
      <c r="C878" s="10" t="str">
        <f>IF(B878="","",AVERAGE($B$33:B878))</f>
        <v/>
      </c>
      <c r="D878" s="10" t="str">
        <f>IF(B878="","",_xlfn.STDEV.S($B$33:B878))</f>
        <v/>
      </c>
      <c r="E878" s="82" t="str">
        <f t="shared" si="89"/>
        <v/>
      </c>
      <c r="F878" s="80" t="str">
        <f t="shared" si="86"/>
        <v/>
      </c>
      <c r="G878" s="80" t="str">
        <f t="shared" si="87"/>
        <v/>
      </c>
      <c r="H878" s="81" t="str">
        <f t="shared" si="90"/>
        <v/>
      </c>
      <c r="I878" s="83" t="str">
        <f t="shared" si="85"/>
        <v/>
      </c>
      <c r="J878" s="10" t="str">
        <f t="shared" si="88"/>
        <v/>
      </c>
    </row>
    <row r="879" spans="1:10" x14ac:dyDescent="0.25">
      <c r="A879" s="10" t="str">
        <f>IF(B879="","",COUNTA($B$33:B879)-COUNTBLANK($B$33:B879))</f>
        <v/>
      </c>
      <c r="B879" s="1"/>
      <c r="C879" s="10" t="str">
        <f>IF(B879="","",AVERAGE($B$33:B879))</f>
        <v/>
      </c>
      <c r="D879" s="10" t="str">
        <f>IF(B879="","",_xlfn.STDEV.S($B$33:B879))</f>
        <v/>
      </c>
      <c r="E879" s="82" t="str">
        <f t="shared" si="89"/>
        <v/>
      </c>
      <c r="F879" s="80" t="str">
        <f t="shared" si="86"/>
        <v/>
      </c>
      <c r="G879" s="80" t="str">
        <f t="shared" si="87"/>
        <v/>
      </c>
      <c r="H879" s="81" t="str">
        <f t="shared" si="90"/>
        <v/>
      </c>
      <c r="I879" s="83" t="str">
        <f t="shared" si="85"/>
        <v/>
      </c>
      <c r="J879" s="10" t="str">
        <f t="shared" si="88"/>
        <v/>
      </c>
    </row>
    <row r="880" spans="1:10" x14ac:dyDescent="0.25">
      <c r="A880" s="10" t="str">
        <f>IF(B880="","",COUNTA($B$33:B880)-COUNTBLANK($B$33:B880))</f>
        <v/>
      </c>
      <c r="B880" s="1"/>
      <c r="C880" s="10" t="str">
        <f>IF(B880="","",AVERAGE($B$33:B880))</f>
        <v/>
      </c>
      <c r="D880" s="10" t="str">
        <f>IF(B880="","",_xlfn.STDEV.S($B$33:B880))</f>
        <v/>
      </c>
      <c r="E880" s="82" t="str">
        <f t="shared" si="89"/>
        <v/>
      </c>
      <c r="F880" s="80" t="str">
        <f t="shared" si="86"/>
        <v/>
      </c>
      <c r="G880" s="80" t="str">
        <f t="shared" si="87"/>
        <v/>
      </c>
      <c r="H880" s="81" t="str">
        <f t="shared" si="90"/>
        <v/>
      </c>
      <c r="I880" s="83" t="str">
        <f t="shared" si="85"/>
        <v/>
      </c>
      <c r="J880" s="10" t="str">
        <f t="shared" si="88"/>
        <v/>
      </c>
    </row>
    <row r="881" spans="1:10" x14ac:dyDescent="0.25">
      <c r="A881" s="10" t="str">
        <f>IF(B881="","",COUNTA($B$33:B881)-COUNTBLANK($B$33:B881))</f>
        <v/>
      </c>
      <c r="B881" s="1"/>
      <c r="C881" s="10" t="str">
        <f>IF(B881="","",AVERAGE($B$33:B881))</f>
        <v/>
      </c>
      <c r="D881" s="10" t="str">
        <f>IF(B881="","",_xlfn.STDEV.S($B$33:B881))</f>
        <v/>
      </c>
      <c r="E881" s="82" t="str">
        <f t="shared" si="89"/>
        <v/>
      </c>
      <c r="F881" s="80" t="str">
        <f t="shared" si="86"/>
        <v/>
      </c>
      <c r="G881" s="80" t="str">
        <f t="shared" si="87"/>
        <v/>
      </c>
      <c r="H881" s="81" t="str">
        <f t="shared" si="90"/>
        <v/>
      </c>
      <c r="I881" s="83" t="str">
        <f t="shared" si="85"/>
        <v/>
      </c>
      <c r="J881" s="10" t="str">
        <f t="shared" si="88"/>
        <v/>
      </c>
    </row>
    <row r="882" spans="1:10" x14ac:dyDescent="0.25">
      <c r="A882" s="10" t="str">
        <f>IF(B882="","",COUNTA($B$33:B882)-COUNTBLANK($B$33:B882))</f>
        <v/>
      </c>
      <c r="B882" s="1"/>
      <c r="C882" s="10" t="str">
        <f>IF(B882="","",AVERAGE($B$33:B882))</f>
        <v/>
      </c>
      <c r="D882" s="10" t="str">
        <f>IF(B882="","",_xlfn.STDEV.S($B$33:B882))</f>
        <v/>
      </c>
      <c r="E882" s="82" t="str">
        <f t="shared" si="89"/>
        <v/>
      </c>
      <c r="F882" s="80" t="str">
        <f t="shared" si="86"/>
        <v/>
      </c>
      <c r="G882" s="80" t="str">
        <f t="shared" si="87"/>
        <v/>
      </c>
      <c r="H882" s="81" t="str">
        <f t="shared" si="90"/>
        <v/>
      </c>
      <c r="I882" s="83" t="str">
        <f t="shared" si="85"/>
        <v/>
      </c>
      <c r="J882" s="10" t="str">
        <f t="shared" si="88"/>
        <v/>
      </c>
    </row>
    <row r="883" spans="1:10" x14ac:dyDescent="0.25">
      <c r="A883" s="10" t="str">
        <f>IF(B883="","",COUNTA($B$33:B883)-COUNTBLANK($B$33:B883))</f>
        <v/>
      </c>
      <c r="B883" s="1"/>
      <c r="C883" s="10" t="str">
        <f>IF(B883="","",AVERAGE($B$33:B883))</f>
        <v/>
      </c>
      <c r="D883" s="10" t="str">
        <f>IF(B883="","",_xlfn.STDEV.S($B$33:B883))</f>
        <v/>
      </c>
      <c r="E883" s="82" t="str">
        <f t="shared" si="89"/>
        <v/>
      </c>
      <c r="F883" s="80" t="str">
        <f t="shared" si="86"/>
        <v/>
      </c>
      <c r="G883" s="80" t="str">
        <f t="shared" si="87"/>
        <v/>
      </c>
      <c r="H883" s="81" t="str">
        <f t="shared" si="90"/>
        <v/>
      </c>
      <c r="I883" s="83" t="str">
        <f t="shared" si="85"/>
        <v/>
      </c>
      <c r="J883" s="10" t="str">
        <f t="shared" si="88"/>
        <v/>
      </c>
    </row>
    <row r="884" spans="1:10" x14ac:dyDescent="0.25">
      <c r="A884" s="10" t="str">
        <f>IF(B884="","",COUNTA($B$33:B884)-COUNTBLANK($B$33:B884))</f>
        <v/>
      </c>
      <c r="B884" s="1"/>
      <c r="C884" s="10" t="str">
        <f>IF(B884="","",AVERAGE($B$33:B884))</f>
        <v/>
      </c>
      <c r="D884" s="10" t="str">
        <f>IF(B884="","",_xlfn.STDEV.S($B$33:B884))</f>
        <v/>
      </c>
      <c r="E884" s="82" t="str">
        <f t="shared" si="89"/>
        <v/>
      </c>
      <c r="F884" s="80" t="str">
        <f t="shared" si="86"/>
        <v/>
      </c>
      <c r="G884" s="80" t="str">
        <f t="shared" si="87"/>
        <v/>
      </c>
      <c r="H884" s="81" t="str">
        <f t="shared" si="90"/>
        <v/>
      </c>
      <c r="I884" s="83" t="str">
        <f t="shared" si="85"/>
        <v/>
      </c>
      <c r="J884" s="10" t="str">
        <f t="shared" si="88"/>
        <v/>
      </c>
    </row>
    <row r="885" spans="1:10" x14ac:dyDescent="0.25">
      <c r="A885" s="10" t="str">
        <f>IF(B885="","",COUNTA($B$33:B885)-COUNTBLANK($B$33:B885))</f>
        <v/>
      </c>
      <c r="B885" s="1"/>
      <c r="C885" s="10" t="str">
        <f>IF(B885="","",AVERAGE($B$33:B885))</f>
        <v/>
      </c>
      <c r="D885" s="10" t="str">
        <f>IF(B885="","",_xlfn.STDEV.S($B$33:B885))</f>
        <v/>
      </c>
      <c r="E885" s="82" t="str">
        <f t="shared" si="89"/>
        <v/>
      </c>
      <c r="F885" s="80" t="str">
        <f t="shared" si="86"/>
        <v/>
      </c>
      <c r="G885" s="80" t="str">
        <f t="shared" si="87"/>
        <v/>
      </c>
      <c r="H885" s="81" t="str">
        <f t="shared" si="90"/>
        <v/>
      </c>
      <c r="I885" s="83" t="str">
        <f t="shared" si="85"/>
        <v/>
      </c>
      <c r="J885" s="10" t="str">
        <f t="shared" si="88"/>
        <v/>
      </c>
    </row>
    <row r="886" spans="1:10" x14ac:dyDescent="0.25">
      <c r="A886" s="10" t="str">
        <f>IF(B886="","",COUNTA($B$33:B886)-COUNTBLANK($B$33:B886))</f>
        <v/>
      </c>
      <c r="B886" s="1"/>
      <c r="C886" s="10" t="str">
        <f>IF(B886="","",AVERAGE($B$33:B886))</f>
        <v/>
      </c>
      <c r="D886" s="10" t="str">
        <f>IF(B886="","",_xlfn.STDEV.S($B$33:B886))</f>
        <v/>
      </c>
      <c r="E886" s="82" t="str">
        <f t="shared" si="89"/>
        <v/>
      </c>
      <c r="F886" s="80" t="str">
        <f t="shared" si="86"/>
        <v/>
      </c>
      <c r="G886" s="80" t="str">
        <f t="shared" si="87"/>
        <v/>
      </c>
      <c r="H886" s="81" t="str">
        <f t="shared" si="90"/>
        <v/>
      </c>
      <c r="I886" s="83" t="str">
        <f t="shared" si="85"/>
        <v/>
      </c>
      <c r="J886" s="10" t="str">
        <f t="shared" si="88"/>
        <v/>
      </c>
    </row>
    <row r="887" spans="1:10" x14ac:dyDescent="0.25">
      <c r="A887" s="10" t="str">
        <f>IF(B887="","",COUNTA($B$33:B887)-COUNTBLANK($B$33:B887))</f>
        <v/>
      </c>
      <c r="B887" s="1"/>
      <c r="C887" s="10" t="str">
        <f>IF(B887="","",AVERAGE($B$33:B887))</f>
        <v/>
      </c>
      <c r="D887" s="10" t="str">
        <f>IF(B887="","",_xlfn.STDEV.S($B$33:B887))</f>
        <v/>
      </c>
      <c r="E887" s="82" t="str">
        <f t="shared" si="89"/>
        <v/>
      </c>
      <c r="F887" s="80" t="str">
        <f t="shared" si="86"/>
        <v/>
      </c>
      <c r="G887" s="80" t="str">
        <f t="shared" si="87"/>
        <v/>
      </c>
      <c r="H887" s="81" t="str">
        <f t="shared" si="90"/>
        <v/>
      </c>
      <c r="I887" s="83" t="str">
        <f t="shared" si="85"/>
        <v/>
      </c>
      <c r="J887" s="10" t="str">
        <f t="shared" si="88"/>
        <v/>
      </c>
    </row>
    <row r="888" spans="1:10" x14ac:dyDescent="0.25">
      <c r="A888" s="10" t="str">
        <f>IF(B888="","",COUNTA($B$33:B888)-COUNTBLANK($B$33:B888))</f>
        <v/>
      </c>
      <c r="B888" s="1"/>
      <c r="C888" s="10" t="str">
        <f>IF(B888="","",AVERAGE($B$33:B888))</f>
        <v/>
      </c>
      <c r="D888" s="10" t="str">
        <f>IF(B888="","",_xlfn.STDEV.S($B$33:B888))</f>
        <v/>
      </c>
      <c r="E888" s="82" t="str">
        <f t="shared" si="89"/>
        <v/>
      </c>
      <c r="F888" s="80" t="str">
        <f t="shared" si="86"/>
        <v/>
      </c>
      <c r="G888" s="80" t="str">
        <f t="shared" si="87"/>
        <v/>
      </c>
      <c r="H888" s="81" t="str">
        <f t="shared" si="90"/>
        <v/>
      </c>
      <c r="I888" s="83" t="str">
        <f t="shared" si="85"/>
        <v/>
      </c>
      <c r="J888" s="10" t="str">
        <f t="shared" si="88"/>
        <v/>
      </c>
    </row>
    <row r="889" spans="1:10" x14ac:dyDescent="0.25">
      <c r="A889" s="10" t="str">
        <f>IF(B889="","",COUNTA($B$33:B889)-COUNTBLANK($B$33:B889))</f>
        <v/>
      </c>
      <c r="B889" s="1"/>
      <c r="C889" s="10" t="str">
        <f>IF(B889="","",AVERAGE($B$33:B889))</f>
        <v/>
      </c>
      <c r="D889" s="10" t="str">
        <f>IF(B889="","",_xlfn.STDEV.S($B$33:B889))</f>
        <v/>
      </c>
      <c r="E889" s="82" t="str">
        <f t="shared" si="89"/>
        <v/>
      </c>
      <c r="F889" s="80" t="str">
        <f t="shared" si="86"/>
        <v/>
      </c>
      <c r="G889" s="80" t="str">
        <f t="shared" si="87"/>
        <v/>
      </c>
      <c r="H889" s="81" t="str">
        <f t="shared" si="90"/>
        <v/>
      </c>
      <c r="I889" s="83" t="str">
        <f t="shared" si="85"/>
        <v/>
      </c>
      <c r="J889" s="10" t="str">
        <f t="shared" si="88"/>
        <v/>
      </c>
    </row>
    <row r="890" spans="1:10" x14ac:dyDescent="0.25">
      <c r="A890" s="10" t="str">
        <f>IF(B890="","",COUNTA($B$33:B890)-COUNTBLANK($B$33:B890))</f>
        <v/>
      </c>
      <c r="B890" s="1"/>
      <c r="C890" s="10" t="str">
        <f>IF(B890="","",AVERAGE($B$33:B890))</f>
        <v/>
      </c>
      <c r="D890" s="10" t="str">
        <f>IF(B890="","",_xlfn.STDEV.S($B$33:B890))</f>
        <v/>
      </c>
      <c r="E890" s="82" t="str">
        <f t="shared" si="89"/>
        <v/>
      </c>
      <c r="F890" s="80" t="str">
        <f t="shared" si="86"/>
        <v/>
      </c>
      <c r="G890" s="80" t="str">
        <f t="shared" si="87"/>
        <v/>
      </c>
      <c r="H890" s="81" t="str">
        <f t="shared" si="90"/>
        <v/>
      </c>
      <c r="I890" s="83" t="str">
        <f t="shared" si="85"/>
        <v/>
      </c>
      <c r="J890" s="10" t="str">
        <f t="shared" si="88"/>
        <v/>
      </c>
    </row>
    <row r="891" spans="1:10" x14ac:dyDescent="0.25">
      <c r="A891" s="10" t="str">
        <f>IF(B891="","",COUNTA($B$33:B891)-COUNTBLANK($B$33:B891))</f>
        <v/>
      </c>
      <c r="B891" s="1"/>
      <c r="C891" s="10" t="str">
        <f>IF(B891="","",AVERAGE($B$33:B891))</f>
        <v/>
      </c>
      <c r="D891" s="10" t="str">
        <f>IF(B891="","",_xlfn.STDEV.S($B$33:B891))</f>
        <v/>
      </c>
      <c r="E891" s="82" t="str">
        <f t="shared" si="89"/>
        <v/>
      </c>
      <c r="F891" s="80" t="str">
        <f t="shared" si="86"/>
        <v/>
      </c>
      <c r="G891" s="80" t="str">
        <f t="shared" si="87"/>
        <v/>
      </c>
      <c r="H891" s="81" t="str">
        <f t="shared" si="90"/>
        <v/>
      </c>
      <c r="I891" s="83" t="str">
        <f t="shared" si="85"/>
        <v/>
      </c>
      <c r="J891" s="10" t="str">
        <f t="shared" si="88"/>
        <v/>
      </c>
    </row>
    <row r="892" spans="1:10" x14ac:dyDescent="0.25">
      <c r="A892" s="10" t="str">
        <f>IF(B892="","",COUNTA($B$33:B892)-COUNTBLANK($B$33:B892))</f>
        <v/>
      </c>
      <c r="B892" s="1"/>
      <c r="C892" s="10" t="str">
        <f>IF(B892="","",AVERAGE($B$33:B892))</f>
        <v/>
      </c>
      <c r="D892" s="10" t="str">
        <f>IF(B892="","",_xlfn.STDEV.S($B$33:B892))</f>
        <v/>
      </c>
      <c r="E892" s="82" t="str">
        <f t="shared" si="89"/>
        <v/>
      </c>
      <c r="F892" s="80" t="str">
        <f t="shared" si="86"/>
        <v/>
      </c>
      <c r="G892" s="80" t="str">
        <f t="shared" si="87"/>
        <v/>
      </c>
      <c r="H892" s="81" t="str">
        <f t="shared" si="90"/>
        <v/>
      </c>
      <c r="I892" s="83" t="str">
        <f t="shared" si="85"/>
        <v/>
      </c>
      <c r="J892" s="10" t="str">
        <f t="shared" si="88"/>
        <v/>
      </c>
    </row>
    <row r="893" spans="1:10" x14ac:dyDescent="0.25">
      <c r="A893" s="10" t="str">
        <f>IF(B893="","",COUNTA($B$33:B893)-COUNTBLANK($B$33:B893))</f>
        <v/>
      </c>
      <c r="B893" s="1"/>
      <c r="C893" s="10" t="str">
        <f>IF(B893="","",AVERAGE($B$33:B893))</f>
        <v/>
      </c>
      <c r="D893" s="10" t="str">
        <f>IF(B893="","",_xlfn.STDEV.S($B$33:B893))</f>
        <v/>
      </c>
      <c r="E893" s="82" t="str">
        <f t="shared" si="89"/>
        <v/>
      </c>
      <c r="F893" s="80" t="str">
        <f t="shared" si="86"/>
        <v/>
      </c>
      <c r="G893" s="80" t="str">
        <f t="shared" si="87"/>
        <v/>
      </c>
      <c r="H893" s="81" t="str">
        <f t="shared" si="90"/>
        <v/>
      </c>
      <c r="I893" s="83" t="str">
        <f t="shared" si="85"/>
        <v/>
      </c>
      <c r="J893" s="10" t="str">
        <f t="shared" si="88"/>
        <v/>
      </c>
    </row>
    <row r="894" spans="1:10" x14ac:dyDescent="0.25">
      <c r="A894" s="10" t="str">
        <f>IF(B894="","",COUNTA($B$33:B894)-COUNTBLANK($B$33:B894))</f>
        <v/>
      </c>
      <c r="B894" s="1"/>
      <c r="C894" s="10" t="str">
        <f>IF(B894="","",AVERAGE($B$33:B894))</f>
        <v/>
      </c>
      <c r="D894" s="10" t="str">
        <f>IF(B894="","",_xlfn.STDEV.S($B$33:B894))</f>
        <v/>
      </c>
      <c r="E894" s="82" t="str">
        <f t="shared" si="89"/>
        <v/>
      </c>
      <c r="F894" s="80" t="str">
        <f t="shared" si="86"/>
        <v/>
      </c>
      <c r="G894" s="80" t="str">
        <f t="shared" si="87"/>
        <v/>
      </c>
      <c r="H894" s="81" t="str">
        <f t="shared" si="90"/>
        <v/>
      </c>
      <c r="I894" s="83" t="str">
        <f t="shared" si="85"/>
        <v/>
      </c>
      <c r="J894" s="10" t="str">
        <f t="shared" si="88"/>
        <v/>
      </c>
    </row>
    <row r="895" spans="1:10" x14ac:dyDescent="0.25">
      <c r="A895" s="10" t="str">
        <f>IF(B895="","",COUNTA($B$33:B895)-COUNTBLANK($B$33:B895))</f>
        <v/>
      </c>
      <c r="B895" s="1"/>
      <c r="C895" s="10" t="str">
        <f>IF(B895="","",AVERAGE($B$33:B895))</f>
        <v/>
      </c>
      <c r="D895" s="10" t="str">
        <f>IF(B895="","",_xlfn.STDEV.S($B$33:B895))</f>
        <v/>
      </c>
      <c r="E895" s="82" t="str">
        <f t="shared" si="89"/>
        <v/>
      </c>
      <c r="F895" s="80" t="str">
        <f t="shared" si="86"/>
        <v/>
      </c>
      <c r="G895" s="80" t="str">
        <f t="shared" si="87"/>
        <v/>
      </c>
      <c r="H895" s="81" t="str">
        <f t="shared" si="90"/>
        <v/>
      </c>
      <c r="I895" s="83" t="str">
        <f t="shared" si="85"/>
        <v/>
      </c>
      <c r="J895" s="10" t="str">
        <f t="shared" si="88"/>
        <v/>
      </c>
    </row>
    <row r="896" spans="1:10" x14ac:dyDescent="0.25">
      <c r="A896" s="10" t="str">
        <f>IF(B896="","",COUNTA($B$33:B896)-COUNTBLANK($B$33:B896))</f>
        <v/>
      </c>
      <c r="B896" s="1"/>
      <c r="C896" s="10" t="str">
        <f>IF(B896="","",AVERAGE($B$33:B896))</f>
        <v/>
      </c>
      <c r="D896" s="10" t="str">
        <f>IF(B896="","",_xlfn.STDEV.S($B$33:B896))</f>
        <v/>
      </c>
      <c r="E896" s="82" t="str">
        <f t="shared" si="89"/>
        <v/>
      </c>
      <c r="F896" s="80" t="str">
        <f t="shared" si="86"/>
        <v/>
      </c>
      <c r="G896" s="80" t="str">
        <f t="shared" si="87"/>
        <v/>
      </c>
      <c r="H896" s="81" t="str">
        <f t="shared" si="90"/>
        <v/>
      </c>
      <c r="I896" s="83" t="str">
        <f t="shared" si="85"/>
        <v/>
      </c>
      <c r="J896" s="10" t="str">
        <f t="shared" si="88"/>
        <v/>
      </c>
    </row>
    <row r="897" spans="1:10" x14ac:dyDescent="0.25">
      <c r="A897" s="10" t="str">
        <f>IF(B897="","",COUNTA($B$33:B897)-COUNTBLANK($B$33:B897))</f>
        <v/>
      </c>
      <c r="B897" s="1"/>
      <c r="C897" s="10" t="str">
        <f>IF(B897="","",AVERAGE($B$33:B897))</f>
        <v/>
      </c>
      <c r="D897" s="10" t="str">
        <f>IF(B897="","",_xlfn.STDEV.S($B$33:B897))</f>
        <v/>
      </c>
      <c r="E897" s="82" t="str">
        <f t="shared" si="89"/>
        <v/>
      </c>
      <c r="F897" s="80" t="str">
        <f t="shared" si="86"/>
        <v/>
      </c>
      <c r="G897" s="80" t="str">
        <f t="shared" si="87"/>
        <v/>
      </c>
      <c r="H897" s="81" t="str">
        <f t="shared" si="90"/>
        <v/>
      </c>
      <c r="I897" s="83" t="str">
        <f t="shared" si="85"/>
        <v/>
      </c>
      <c r="J897" s="10" t="str">
        <f t="shared" si="88"/>
        <v/>
      </c>
    </row>
    <row r="898" spans="1:10" x14ac:dyDescent="0.25">
      <c r="A898" s="10" t="str">
        <f>IF(B898="","",COUNTA($B$33:B898)-COUNTBLANK($B$33:B898))</f>
        <v/>
      </c>
      <c r="B898" s="1"/>
      <c r="C898" s="10" t="str">
        <f>IF(B898="","",AVERAGE($B$33:B898))</f>
        <v/>
      </c>
      <c r="D898" s="10" t="str">
        <f>IF(B898="","",_xlfn.STDEV.S($B$33:B898))</f>
        <v/>
      </c>
      <c r="E898" s="82" t="str">
        <f t="shared" si="89"/>
        <v/>
      </c>
      <c r="F898" s="80" t="str">
        <f t="shared" si="86"/>
        <v/>
      </c>
      <c r="G898" s="80" t="str">
        <f t="shared" si="87"/>
        <v/>
      </c>
      <c r="H898" s="81" t="str">
        <f t="shared" si="90"/>
        <v/>
      </c>
      <c r="I898" s="83" t="str">
        <f t="shared" si="85"/>
        <v/>
      </c>
      <c r="J898" s="10" t="str">
        <f t="shared" si="88"/>
        <v/>
      </c>
    </row>
    <row r="899" spans="1:10" x14ac:dyDescent="0.25">
      <c r="A899" s="10" t="str">
        <f>IF(B899="","",COUNTA($B$33:B899)-COUNTBLANK($B$33:B899))</f>
        <v/>
      </c>
      <c r="B899" s="1"/>
      <c r="C899" s="10" t="str">
        <f>IF(B899="","",AVERAGE($B$33:B899))</f>
        <v/>
      </c>
      <c r="D899" s="10" t="str">
        <f>IF(B899="","",_xlfn.STDEV.S($B$33:B899))</f>
        <v/>
      </c>
      <c r="E899" s="82" t="str">
        <f t="shared" si="89"/>
        <v/>
      </c>
      <c r="F899" s="80" t="str">
        <f t="shared" si="86"/>
        <v/>
      </c>
      <c r="G899" s="80" t="str">
        <f t="shared" si="87"/>
        <v/>
      </c>
      <c r="H899" s="81" t="str">
        <f t="shared" si="90"/>
        <v/>
      </c>
      <c r="I899" s="83" t="str">
        <f t="shared" si="85"/>
        <v/>
      </c>
      <c r="J899" s="10" t="str">
        <f t="shared" si="88"/>
        <v/>
      </c>
    </row>
    <row r="900" spans="1:10" x14ac:dyDescent="0.25">
      <c r="A900" s="10" t="str">
        <f>IF(B900="","",COUNTA($B$33:B900)-COUNTBLANK($B$33:B900))</f>
        <v/>
      </c>
      <c r="B900" s="1"/>
      <c r="C900" s="10" t="str">
        <f>IF(B900="","",AVERAGE($B$33:B900))</f>
        <v/>
      </c>
      <c r="D900" s="10" t="str">
        <f>IF(B900="","",_xlfn.STDEV.S($B$33:B900))</f>
        <v/>
      </c>
      <c r="E900" s="82" t="str">
        <f t="shared" si="89"/>
        <v/>
      </c>
      <c r="F900" s="80" t="str">
        <f t="shared" si="86"/>
        <v/>
      </c>
      <c r="G900" s="80" t="str">
        <f t="shared" si="87"/>
        <v/>
      </c>
      <c r="H900" s="81" t="str">
        <f t="shared" si="90"/>
        <v/>
      </c>
      <c r="I900" s="83" t="str">
        <f t="shared" si="85"/>
        <v/>
      </c>
      <c r="J900" s="10" t="str">
        <f t="shared" si="88"/>
        <v/>
      </c>
    </row>
    <row r="901" spans="1:10" x14ac:dyDescent="0.25">
      <c r="A901" s="10" t="str">
        <f>IF(B901="","",COUNTA($B$33:B901)-COUNTBLANK($B$33:B901))</f>
        <v/>
      </c>
      <c r="B901" s="1"/>
      <c r="C901" s="10" t="str">
        <f>IF(B901="","",AVERAGE($B$33:B901))</f>
        <v/>
      </c>
      <c r="D901" s="10" t="str">
        <f>IF(B901="","",_xlfn.STDEV.S($B$33:B901))</f>
        <v/>
      </c>
      <c r="E901" s="82" t="str">
        <f t="shared" si="89"/>
        <v/>
      </c>
      <c r="F901" s="80" t="str">
        <f t="shared" si="86"/>
        <v/>
      </c>
      <c r="G901" s="80" t="str">
        <f t="shared" si="87"/>
        <v/>
      </c>
      <c r="H901" s="81" t="str">
        <f t="shared" si="90"/>
        <v/>
      </c>
      <c r="I901" s="83" t="str">
        <f t="shared" si="85"/>
        <v/>
      </c>
      <c r="J901" s="10" t="str">
        <f t="shared" si="88"/>
        <v/>
      </c>
    </row>
    <row r="902" spans="1:10" x14ac:dyDescent="0.25">
      <c r="A902" s="10" t="str">
        <f>IF(B902="","",COUNTA($B$33:B902)-COUNTBLANK($B$33:B902))</f>
        <v/>
      </c>
      <c r="B902" s="1"/>
      <c r="C902" s="10" t="str">
        <f>IF(B902="","",AVERAGE($B$33:B902))</f>
        <v/>
      </c>
      <c r="D902" s="10" t="str">
        <f>IF(B902="","",_xlfn.STDEV.S($B$33:B902))</f>
        <v/>
      </c>
      <c r="E902" s="82" t="str">
        <f t="shared" si="89"/>
        <v/>
      </c>
      <c r="F902" s="80" t="str">
        <f t="shared" si="86"/>
        <v/>
      </c>
      <c r="G902" s="80" t="str">
        <f t="shared" si="87"/>
        <v/>
      </c>
      <c r="H902" s="81" t="str">
        <f t="shared" si="90"/>
        <v/>
      </c>
      <c r="I902" s="83" t="str">
        <f t="shared" si="85"/>
        <v/>
      </c>
      <c r="J902" s="10" t="str">
        <f t="shared" si="88"/>
        <v/>
      </c>
    </row>
    <row r="903" spans="1:10" x14ac:dyDescent="0.25">
      <c r="A903" s="10" t="str">
        <f>IF(B903="","",COUNTA($B$33:B903)-COUNTBLANK($B$33:B903))</f>
        <v/>
      </c>
      <c r="B903" s="1"/>
      <c r="C903" s="10" t="str">
        <f>IF(B903="","",AVERAGE($B$33:B903))</f>
        <v/>
      </c>
      <c r="D903" s="10" t="str">
        <f>IF(B903="","",_xlfn.STDEV.S($B$33:B903))</f>
        <v/>
      </c>
      <c r="E903" s="82" t="str">
        <f t="shared" si="89"/>
        <v/>
      </c>
      <c r="F903" s="80" t="str">
        <f t="shared" si="86"/>
        <v/>
      </c>
      <c r="G903" s="80" t="str">
        <f t="shared" si="87"/>
        <v/>
      </c>
      <c r="H903" s="81" t="str">
        <f t="shared" si="90"/>
        <v/>
      </c>
      <c r="I903" s="83" t="str">
        <f t="shared" si="85"/>
        <v/>
      </c>
      <c r="J903" s="10" t="str">
        <f t="shared" si="88"/>
        <v/>
      </c>
    </row>
    <row r="904" spans="1:10" x14ac:dyDescent="0.25">
      <c r="A904" s="10" t="str">
        <f>IF(B904="","",COUNTA($B$33:B904)-COUNTBLANK($B$33:B904))</f>
        <v/>
      </c>
      <c r="B904" s="1"/>
      <c r="C904" s="10" t="str">
        <f>IF(B904="","",AVERAGE($B$33:B904))</f>
        <v/>
      </c>
      <c r="D904" s="10" t="str">
        <f>IF(B904="","",_xlfn.STDEV.S($B$33:B904))</f>
        <v/>
      </c>
      <c r="E904" s="82" t="str">
        <f t="shared" si="89"/>
        <v/>
      </c>
      <c r="F904" s="80" t="str">
        <f t="shared" si="86"/>
        <v/>
      </c>
      <c r="G904" s="80" t="str">
        <f t="shared" si="87"/>
        <v/>
      </c>
      <c r="H904" s="81" t="str">
        <f t="shared" si="90"/>
        <v/>
      </c>
      <c r="I904" s="83" t="str">
        <f t="shared" si="85"/>
        <v/>
      </c>
      <c r="J904" s="10" t="str">
        <f t="shared" si="88"/>
        <v/>
      </c>
    </row>
    <row r="905" spans="1:10" x14ac:dyDescent="0.25">
      <c r="A905" s="10" t="str">
        <f>IF(B905="","",COUNTA($B$33:B905)-COUNTBLANK($B$33:B905))</f>
        <v/>
      </c>
      <c r="B905" s="1"/>
      <c r="C905" s="10" t="str">
        <f>IF(B905="","",AVERAGE($B$33:B905))</f>
        <v/>
      </c>
      <c r="D905" s="10" t="str">
        <f>IF(B905="","",_xlfn.STDEV.S($B$33:B905))</f>
        <v/>
      </c>
      <c r="E905" s="82" t="str">
        <f t="shared" si="89"/>
        <v/>
      </c>
      <c r="F905" s="80" t="str">
        <f t="shared" si="86"/>
        <v/>
      </c>
      <c r="G905" s="80" t="str">
        <f t="shared" si="87"/>
        <v/>
      </c>
      <c r="H905" s="81" t="str">
        <f t="shared" si="90"/>
        <v/>
      </c>
      <c r="I905" s="83" t="str">
        <f t="shared" si="85"/>
        <v/>
      </c>
      <c r="J905" s="10" t="str">
        <f t="shared" si="88"/>
        <v/>
      </c>
    </row>
    <row r="906" spans="1:10" x14ac:dyDescent="0.25">
      <c r="A906" s="10" t="str">
        <f>IF(B906="","",COUNTA($B$33:B906)-COUNTBLANK($B$33:B906))</f>
        <v/>
      </c>
      <c r="B906" s="1"/>
      <c r="C906" s="10" t="str">
        <f>IF(B906="","",AVERAGE($B$33:B906))</f>
        <v/>
      </c>
      <c r="D906" s="10" t="str">
        <f>IF(B906="","",_xlfn.STDEV.S($B$33:B906))</f>
        <v/>
      </c>
      <c r="E906" s="82" t="str">
        <f t="shared" si="89"/>
        <v/>
      </c>
      <c r="F906" s="80" t="str">
        <f t="shared" si="86"/>
        <v/>
      </c>
      <c r="G906" s="80" t="str">
        <f t="shared" si="87"/>
        <v/>
      </c>
      <c r="H906" s="81" t="str">
        <f t="shared" si="90"/>
        <v/>
      </c>
      <c r="I906" s="83" t="str">
        <f t="shared" si="85"/>
        <v/>
      </c>
      <c r="J906" s="10" t="str">
        <f t="shared" si="88"/>
        <v/>
      </c>
    </row>
    <row r="907" spans="1:10" x14ac:dyDescent="0.25">
      <c r="A907" s="10" t="str">
        <f>IF(B907="","",COUNTA($B$33:B907)-COUNTBLANK($B$33:B907))</f>
        <v/>
      </c>
      <c r="B907" s="1"/>
      <c r="C907" s="10" t="str">
        <f>IF(B907="","",AVERAGE($B$33:B907))</f>
        <v/>
      </c>
      <c r="D907" s="10" t="str">
        <f>IF(B907="","",_xlfn.STDEV.S($B$33:B907))</f>
        <v/>
      </c>
      <c r="E907" s="82" t="str">
        <f t="shared" si="89"/>
        <v/>
      </c>
      <c r="F907" s="80" t="str">
        <f t="shared" si="86"/>
        <v/>
      </c>
      <c r="G907" s="80" t="str">
        <f t="shared" si="87"/>
        <v/>
      </c>
      <c r="H907" s="81" t="str">
        <f t="shared" si="90"/>
        <v/>
      </c>
      <c r="I907" s="83" t="str">
        <f t="shared" si="85"/>
        <v/>
      </c>
      <c r="J907" s="10" t="str">
        <f t="shared" si="88"/>
        <v/>
      </c>
    </row>
    <row r="908" spans="1:10" x14ac:dyDescent="0.25">
      <c r="A908" s="10" t="str">
        <f>IF(B908="","",COUNTA($B$33:B908)-COUNTBLANK($B$33:B908))</f>
        <v/>
      </c>
      <c r="B908" s="1"/>
      <c r="C908" s="10" t="str">
        <f>IF(B908="","",AVERAGE($B$33:B908))</f>
        <v/>
      </c>
      <c r="D908" s="10" t="str">
        <f>IF(B908="","",_xlfn.STDEV.S($B$33:B908))</f>
        <v/>
      </c>
      <c r="E908" s="82" t="str">
        <f t="shared" si="89"/>
        <v/>
      </c>
      <c r="F908" s="80" t="str">
        <f t="shared" si="86"/>
        <v/>
      </c>
      <c r="G908" s="80" t="str">
        <f t="shared" si="87"/>
        <v/>
      </c>
      <c r="H908" s="81" t="str">
        <f t="shared" si="90"/>
        <v/>
      </c>
      <c r="I908" s="83" t="str">
        <f t="shared" si="85"/>
        <v/>
      </c>
      <c r="J908" s="10" t="str">
        <f t="shared" si="88"/>
        <v/>
      </c>
    </row>
    <row r="909" spans="1:10" x14ac:dyDescent="0.25">
      <c r="A909" s="10" t="str">
        <f>IF(B909="","",COUNTA($B$33:B909)-COUNTBLANK($B$33:B909))</f>
        <v/>
      </c>
      <c r="B909" s="1"/>
      <c r="C909" s="10" t="str">
        <f>IF(B909="","",AVERAGE($B$33:B909))</f>
        <v/>
      </c>
      <c r="D909" s="10" t="str">
        <f>IF(B909="","",_xlfn.STDEV.S($B$33:B909))</f>
        <v/>
      </c>
      <c r="E909" s="82" t="str">
        <f t="shared" si="89"/>
        <v/>
      </c>
      <c r="F909" s="80" t="str">
        <f t="shared" si="86"/>
        <v/>
      </c>
      <c r="G909" s="80" t="str">
        <f t="shared" si="87"/>
        <v/>
      </c>
      <c r="H909" s="81" t="str">
        <f t="shared" si="90"/>
        <v/>
      </c>
      <c r="I909" s="83" t="str">
        <f t="shared" si="85"/>
        <v/>
      </c>
      <c r="J909" s="10" t="str">
        <f t="shared" si="88"/>
        <v/>
      </c>
    </row>
    <row r="910" spans="1:10" x14ac:dyDescent="0.25">
      <c r="A910" s="10" t="str">
        <f>IF(B910="","",COUNTA($B$33:B910)-COUNTBLANK($B$33:B910))</f>
        <v/>
      </c>
      <c r="B910" s="1"/>
      <c r="C910" s="10" t="str">
        <f>IF(B910="","",AVERAGE($B$33:B910))</f>
        <v/>
      </c>
      <c r="D910" s="10" t="str">
        <f>IF(B910="","",_xlfn.STDEV.S($B$33:B910))</f>
        <v/>
      </c>
      <c r="E910" s="82" t="str">
        <f t="shared" si="89"/>
        <v/>
      </c>
      <c r="F910" s="80" t="str">
        <f t="shared" si="86"/>
        <v/>
      </c>
      <c r="G910" s="80" t="str">
        <f t="shared" si="87"/>
        <v/>
      </c>
      <c r="H910" s="81" t="str">
        <f t="shared" si="90"/>
        <v/>
      </c>
      <c r="I910" s="83" t="str">
        <f t="shared" si="85"/>
        <v/>
      </c>
      <c r="J910" s="10" t="str">
        <f t="shared" si="88"/>
        <v/>
      </c>
    </row>
    <row r="911" spans="1:10" x14ac:dyDescent="0.25">
      <c r="A911" s="10" t="str">
        <f>IF(B911="","",COUNTA($B$33:B911)-COUNTBLANK($B$33:B911))</f>
        <v/>
      </c>
      <c r="B911" s="1"/>
      <c r="C911" s="10" t="str">
        <f>IF(B911="","",AVERAGE($B$33:B911))</f>
        <v/>
      </c>
      <c r="D911" s="10" t="str">
        <f>IF(B911="","",_xlfn.STDEV.S($B$33:B911))</f>
        <v/>
      </c>
      <c r="E911" s="82" t="str">
        <f t="shared" si="89"/>
        <v/>
      </c>
      <c r="F911" s="80" t="str">
        <f t="shared" si="86"/>
        <v/>
      </c>
      <c r="G911" s="80" t="str">
        <f t="shared" si="87"/>
        <v/>
      </c>
      <c r="H911" s="81" t="str">
        <f t="shared" si="90"/>
        <v/>
      </c>
      <c r="I911" s="83" t="str">
        <f t="shared" si="85"/>
        <v/>
      </c>
      <c r="J911" s="10" t="str">
        <f t="shared" si="88"/>
        <v/>
      </c>
    </row>
    <row r="912" spans="1:10" x14ac:dyDescent="0.25">
      <c r="A912" s="10" t="str">
        <f>IF(B912="","",COUNTA($B$33:B912)-COUNTBLANK($B$33:B912))</f>
        <v/>
      </c>
      <c r="B912" s="1"/>
      <c r="C912" s="10" t="str">
        <f>IF(B912="","",AVERAGE($B$33:B912))</f>
        <v/>
      </c>
      <c r="D912" s="10" t="str">
        <f>IF(B912="","",_xlfn.STDEV.S($B$33:B912))</f>
        <v/>
      </c>
      <c r="E912" s="82" t="str">
        <f t="shared" si="89"/>
        <v/>
      </c>
      <c r="F912" s="80" t="str">
        <f t="shared" si="86"/>
        <v/>
      </c>
      <c r="G912" s="80" t="str">
        <f t="shared" si="87"/>
        <v/>
      </c>
      <c r="H912" s="81" t="str">
        <f t="shared" si="90"/>
        <v/>
      </c>
      <c r="I912" s="83" t="str">
        <f t="shared" ref="I912:I975" si="91">IF(D912="","",_xlfn.CONFIDENCE.NORM(1-$C$11,E912,A912))</f>
        <v/>
      </c>
      <c r="J912" s="10" t="str">
        <f t="shared" si="88"/>
        <v/>
      </c>
    </row>
    <row r="913" spans="1:10" x14ac:dyDescent="0.25">
      <c r="A913" s="10" t="str">
        <f>IF(B913="","",COUNTA($B$33:B913)-COUNTBLANK($B$33:B913))</f>
        <v/>
      </c>
      <c r="B913" s="1"/>
      <c r="C913" s="10" t="str">
        <f>IF(B913="","",AVERAGE($B$33:B913))</f>
        <v/>
      </c>
      <c r="D913" s="10" t="str">
        <f>IF(B913="","",_xlfn.STDEV.S($B$33:B913))</f>
        <v/>
      </c>
      <c r="E913" s="82" t="str">
        <f t="shared" si="89"/>
        <v/>
      </c>
      <c r="F913" s="80" t="str">
        <f t="shared" si="86"/>
        <v/>
      </c>
      <c r="G913" s="80" t="str">
        <f t="shared" si="87"/>
        <v/>
      </c>
      <c r="H913" s="81" t="str">
        <f t="shared" si="90"/>
        <v/>
      </c>
      <c r="I913" s="83" t="str">
        <f t="shared" si="91"/>
        <v/>
      </c>
      <c r="J913" s="10" t="str">
        <f t="shared" si="88"/>
        <v/>
      </c>
    </row>
    <row r="914" spans="1:10" x14ac:dyDescent="0.25">
      <c r="A914" s="10" t="str">
        <f>IF(B914="","",COUNTA($B$33:B914)-COUNTBLANK($B$33:B914))</f>
        <v/>
      </c>
      <c r="B914" s="1"/>
      <c r="C914" s="10" t="str">
        <f>IF(B914="","",AVERAGE($B$33:B914))</f>
        <v/>
      </c>
      <c r="D914" s="10" t="str">
        <f>IF(B914="","",_xlfn.STDEV.S($B$33:B914))</f>
        <v/>
      </c>
      <c r="E914" s="82" t="str">
        <f t="shared" si="89"/>
        <v/>
      </c>
      <c r="F914" s="80" t="str">
        <f t="shared" si="86"/>
        <v/>
      </c>
      <c r="G914" s="80" t="str">
        <f t="shared" si="87"/>
        <v/>
      </c>
      <c r="H914" s="81" t="str">
        <f t="shared" si="90"/>
        <v/>
      </c>
      <c r="I914" s="83" t="str">
        <f t="shared" si="91"/>
        <v/>
      </c>
      <c r="J914" s="10" t="str">
        <f t="shared" si="88"/>
        <v/>
      </c>
    </row>
    <row r="915" spans="1:10" x14ac:dyDescent="0.25">
      <c r="A915" s="10" t="str">
        <f>IF(B915="","",COUNTA($B$33:B915)-COUNTBLANK($B$33:B915))</f>
        <v/>
      </c>
      <c r="B915" s="1"/>
      <c r="C915" s="10" t="str">
        <f>IF(B915="","",AVERAGE($B$33:B915))</f>
        <v/>
      </c>
      <c r="D915" s="10" t="str">
        <f>IF(B915="","",_xlfn.STDEV.S($B$33:B915))</f>
        <v/>
      </c>
      <c r="E915" s="82" t="str">
        <f t="shared" si="89"/>
        <v/>
      </c>
      <c r="F915" s="80" t="str">
        <f t="shared" si="86"/>
        <v/>
      </c>
      <c r="G915" s="80" t="str">
        <f t="shared" si="87"/>
        <v/>
      </c>
      <c r="H915" s="81" t="str">
        <f t="shared" si="90"/>
        <v/>
      </c>
      <c r="I915" s="83" t="str">
        <f t="shared" si="91"/>
        <v/>
      </c>
      <c r="J915" s="10" t="str">
        <f t="shared" si="88"/>
        <v/>
      </c>
    </row>
    <row r="916" spans="1:10" x14ac:dyDescent="0.25">
      <c r="A916" s="10" t="str">
        <f>IF(B916="","",COUNTA($B$33:B916)-COUNTBLANK($B$33:B916))</f>
        <v/>
      </c>
      <c r="B916" s="1"/>
      <c r="C916" s="10" t="str">
        <f>IF(B916="","",AVERAGE($B$33:B916))</f>
        <v/>
      </c>
      <c r="D916" s="10" t="str">
        <f>IF(B916="","",_xlfn.STDEV.S($B$33:B916))</f>
        <v/>
      </c>
      <c r="E916" s="82" t="str">
        <f t="shared" si="89"/>
        <v/>
      </c>
      <c r="F916" s="80" t="str">
        <f t="shared" si="86"/>
        <v/>
      </c>
      <c r="G916" s="80" t="str">
        <f t="shared" si="87"/>
        <v/>
      </c>
      <c r="H916" s="81" t="str">
        <f t="shared" si="90"/>
        <v/>
      </c>
      <c r="I916" s="83" t="str">
        <f t="shared" si="91"/>
        <v/>
      </c>
      <c r="J916" s="10" t="str">
        <f t="shared" si="88"/>
        <v/>
      </c>
    </row>
    <row r="917" spans="1:10" x14ac:dyDescent="0.25">
      <c r="A917" s="10" t="str">
        <f>IF(B917="","",COUNTA($B$33:B917)-COUNTBLANK($B$33:B917))</f>
        <v/>
      </c>
      <c r="B917" s="1"/>
      <c r="C917" s="10" t="str">
        <f>IF(B917="","",AVERAGE($B$33:B917))</f>
        <v/>
      </c>
      <c r="D917" s="10" t="str">
        <f>IF(B917="","",_xlfn.STDEV.S($B$33:B917))</f>
        <v/>
      </c>
      <c r="E917" s="82" t="str">
        <f t="shared" si="89"/>
        <v/>
      </c>
      <c r="F917" s="80" t="str">
        <f t="shared" si="86"/>
        <v/>
      </c>
      <c r="G917" s="80" t="str">
        <f t="shared" si="87"/>
        <v/>
      </c>
      <c r="H917" s="81" t="str">
        <f t="shared" si="90"/>
        <v/>
      </c>
      <c r="I917" s="83" t="str">
        <f t="shared" si="91"/>
        <v/>
      </c>
      <c r="J917" s="10" t="str">
        <f t="shared" si="88"/>
        <v/>
      </c>
    </row>
    <row r="918" spans="1:10" x14ac:dyDescent="0.25">
      <c r="A918" s="10" t="str">
        <f>IF(B918="","",COUNTA($B$33:B918)-COUNTBLANK($B$33:B918))</f>
        <v/>
      </c>
      <c r="B918" s="1"/>
      <c r="C918" s="10" t="str">
        <f>IF(B918="","",AVERAGE($B$33:B918))</f>
        <v/>
      </c>
      <c r="D918" s="10" t="str">
        <f>IF(B918="","",_xlfn.STDEV.S($B$33:B918))</f>
        <v/>
      </c>
      <c r="E918" s="82" t="str">
        <f t="shared" si="89"/>
        <v/>
      </c>
      <c r="F918" s="80" t="str">
        <f t="shared" si="86"/>
        <v/>
      </c>
      <c r="G918" s="80" t="str">
        <f t="shared" si="87"/>
        <v/>
      </c>
      <c r="H918" s="81" t="str">
        <f t="shared" si="90"/>
        <v/>
      </c>
      <c r="I918" s="83" t="str">
        <f t="shared" si="91"/>
        <v/>
      </c>
      <c r="J918" s="10" t="str">
        <f t="shared" si="88"/>
        <v/>
      </c>
    </row>
    <row r="919" spans="1:10" x14ac:dyDescent="0.25">
      <c r="A919" s="10" t="str">
        <f>IF(B919="","",COUNTA($B$33:B919)-COUNTBLANK($B$33:B919))</f>
        <v/>
      </c>
      <c r="B919" s="1"/>
      <c r="C919" s="10" t="str">
        <f>IF(B919="","",AVERAGE($B$33:B919))</f>
        <v/>
      </c>
      <c r="D919" s="10" t="str">
        <f>IF(B919="","",_xlfn.STDEV.S($B$33:B919))</f>
        <v/>
      </c>
      <c r="E919" s="82" t="str">
        <f t="shared" si="89"/>
        <v/>
      </c>
      <c r="F919" s="80" t="str">
        <f t="shared" si="86"/>
        <v/>
      </c>
      <c r="G919" s="80" t="str">
        <f t="shared" si="87"/>
        <v/>
      </c>
      <c r="H919" s="81" t="str">
        <f t="shared" si="90"/>
        <v/>
      </c>
      <c r="I919" s="83" t="str">
        <f t="shared" si="91"/>
        <v/>
      </c>
      <c r="J919" s="10" t="str">
        <f t="shared" si="88"/>
        <v/>
      </c>
    </row>
    <row r="920" spans="1:10" x14ac:dyDescent="0.25">
      <c r="A920" s="10" t="str">
        <f>IF(B920="","",COUNTA($B$33:B920)-COUNTBLANK($B$33:B920))</f>
        <v/>
      </c>
      <c r="B920" s="1"/>
      <c r="C920" s="10" t="str">
        <f>IF(B920="","",AVERAGE($B$33:B920))</f>
        <v/>
      </c>
      <c r="D920" s="10" t="str">
        <f>IF(B920="","",_xlfn.STDEV.S($B$33:B920))</f>
        <v/>
      </c>
      <c r="E920" s="82" t="str">
        <f t="shared" si="89"/>
        <v/>
      </c>
      <c r="F920" s="80" t="str">
        <f t="shared" si="86"/>
        <v/>
      </c>
      <c r="G920" s="80" t="str">
        <f t="shared" si="87"/>
        <v/>
      </c>
      <c r="H920" s="81" t="str">
        <f t="shared" si="90"/>
        <v/>
      </c>
      <c r="I920" s="83" t="str">
        <f t="shared" si="91"/>
        <v/>
      </c>
      <c r="J920" s="10" t="str">
        <f t="shared" si="88"/>
        <v/>
      </c>
    </row>
    <row r="921" spans="1:10" x14ac:dyDescent="0.25">
      <c r="A921" s="10" t="str">
        <f>IF(B921="","",COUNTA($B$33:B921)-COUNTBLANK($B$33:B921))</f>
        <v/>
      </c>
      <c r="B921" s="1"/>
      <c r="C921" s="10" t="str">
        <f>IF(B921="","",AVERAGE($B$33:B921))</f>
        <v/>
      </c>
      <c r="D921" s="10" t="str">
        <f>IF(B921="","",_xlfn.STDEV.S($B$33:B921))</f>
        <v/>
      </c>
      <c r="E921" s="82" t="str">
        <f t="shared" si="89"/>
        <v/>
      </c>
      <c r="F921" s="80" t="str">
        <f t="shared" si="86"/>
        <v/>
      </c>
      <c r="G921" s="80" t="str">
        <f t="shared" si="87"/>
        <v/>
      </c>
      <c r="H921" s="81" t="str">
        <f t="shared" si="90"/>
        <v/>
      </c>
      <c r="I921" s="83" t="str">
        <f t="shared" si="91"/>
        <v/>
      </c>
      <c r="J921" s="10" t="str">
        <f t="shared" si="88"/>
        <v/>
      </c>
    </row>
    <row r="922" spans="1:10" x14ac:dyDescent="0.25">
      <c r="A922" s="10" t="str">
        <f>IF(B922="","",COUNTA($B$33:B922)-COUNTBLANK($B$33:B922))</f>
        <v/>
      </c>
      <c r="B922" s="1"/>
      <c r="C922" s="10" t="str">
        <f>IF(B922="","",AVERAGE($B$33:B922))</f>
        <v/>
      </c>
      <c r="D922" s="10" t="str">
        <f>IF(B922="","",_xlfn.STDEV.S($B$33:B922))</f>
        <v/>
      </c>
      <c r="E922" s="82" t="str">
        <f t="shared" si="89"/>
        <v/>
      </c>
      <c r="F922" s="80" t="str">
        <f t="shared" si="86"/>
        <v/>
      </c>
      <c r="G922" s="80" t="str">
        <f t="shared" si="87"/>
        <v/>
      </c>
      <c r="H922" s="81" t="str">
        <f t="shared" si="90"/>
        <v/>
      </c>
      <c r="I922" s="83" t="str">
        <f t="shared" si="91"/>
        <v/>
      </c>
      <c r="J922" s="10" t="str">
        <f t="shared" si="88"/>
        <v/>
      </c>
    </row>
    <row r="923" spans="1:10" x14ac:dyDescent="0.25">
      <c r="A923" s="10" t="str">
        <f>IF(B923="","",COUNTA($B$33:B923)-COUNTBLANK($B$33:B923))</f>
        <v/>
      </c>
      <c r="B923" s="1"/>
      <c r="C923" s="10" t="str">
        <f>IF(B923="","",AVERAGE($B$33:B923))</f>
        <v/>
      </c>
      <c r="D923" s="10" t="str">
        <f>IF(B923="","",_xlfn.STDEV.S($B$33:B923))</f>
        <v/>
      </c>
      <c r="E923" s="82" t="str">
        <f t="shared" si="89"/>
        <v/>
      </c>
      <c r="F923" s="80" t="str">
        <f t="shared" si="86"/>
        <v/>
      </c>
      <c r="G923" s="80" t="str">
        <f t="shared" si="87"/>
        <v/>
      </c>
      <c r="H923" s="81" t="str">
        <f t="shared" si="90"/>
        <v/>
      </c>
      <c r="I923" s="83" t="str">
        <f t="shared" si="91"/>
        <v/>
      </c>
      <c r="J923" s="10" t="str">
        <f t="shared" si="88"/>
        <v/>
      </c>
    </row>
    <row r="924" spans="1:10" x14ac:dyDescent="0.25">
      <c r="A924" s="10" t="str">
        <f>IF(B924="","",COUNTA($B$33:B924)-COUNTBLANK($B$33:B924))</f>
        <v/>
      </c>
      <c r="B924" s="1"/>
      <c r="C924" s="10" t="str">
        <f>IF(B924="","",AVERAGE($B$33:B924))</f>
        <v/>
      </c>
      <c r="D924" s="10" t="str">
        <f>IF(B924="","",_xlfn.STDEV.S($B$33:B924))</f>
        <v/>
      </c>
      <c r="E924" s="82" t="str">
        <f t="shared" si="89"/>
        <v/>
      </c>
      <c r="F924" s="80" t="str">
        <f t="shared" si="86"/>
        <v/>
      </c>
      <c r="G924" s="80" t="str">
        <f t="shared" si="87"/>
        <v/>
      </c>
      <c r="H924" s="81" t="str">
        <f t="shared" si="90"/>
        <v/>
      </c>
      <c r="I924" s="83" t="str">
        <f t="shared" si="91"/>
        <v/>
      </c>
      <c r="J924" s="10" t="str">
        <f t="shared" si="88"/>
        <v/>
      </c>
    </row>
    <row r="925" spans="1:10" x14ac:dyDescent="0.25">
      <c r="A925" s="10" t="str">
        <f>IF(B925="","",COUNTA($B$33:B925)-COUNTBLANK($B$33:B925))</f>
        <v/>
      </c>
      <c r="B925" s="1"/>
      <c r="C925" s="10" t="str">
        <f>IF(B925="","",AVERAGE($B$33:B925))</f>
        <v/>
      </c>
      <c r="D925" s="10" t="str">
        <f>IF(B925="","",_xlfn.STDEV.S($B$33:B925))</f>
        <v/>
      </c>
      <c r="E925" s="82" t="str">
        <f t="shared" si="89"/>
        <v/>
      </c>
      <c r="F925" s="80" t="str">
        <f t="shared" si="86"/>
        <v/>
      </c>
      <c r="G925" s="80" t="str">
        <f t="shared" si="87"/>
        <v/>
      </c>
      <c r="H925" s="81" t="str">
        <f t="shared" si="90"/>
        <v/>
      </c>
      <c r="I925" s="83" t="str">
        <f t="shared" si="91"/>
        <v/>
      </c>
      <c r="J925" s="10" t="str">
        <f t="shared" si="88"/>
        <v/>
      </c>
    </row>
    <row r="926" spans="1:10" x14ac:dyDescent="0.25">
      <c r="A926" s="10" t="str">
        <f>IF(B926="","",COUNTA($B$33:B926)-COUNTBLANK($B$33:B926))</f>
        <v/>
      </c>
      <c r="B926" s="1"/>
      <c r="C926" s="10" t="str">
        <f>IF(B926="","",AVERAGE($B$33:B926))</f>
        <v/>
      </c>
      <c r="D926" s="10" t="str">
        <f>IF(B926="","",_xlfn.STDEV.S($B$33:B926))</f>
        <v/>
      </c>
      <c r="E926" s="82" t="str">
        <f t="shared" si="89"/>
        <v/>
      </c>
      <c r="F926" s="80" t="str">
        <f t="shared" si="86"/>
        <v/>
      </c>
      <c r="G926" s="80" t="str">
        <f t="shared" si="87"/>
        <v/>
      </c>
      <c r="H926" s="81" t="str">
        <f t="shared" si="90"/>
        <v/>
      </c>
      <c r="I926" s="83" t="str">
        <f t="shared" si="91"/>
        <v/>
      </c>
      <c r="J926" s="10" t="str">
        <f t="shared" si="88"/>
        <v/>
      </c>
    </row>
    <row r="927" spans="1:10" x14ac:dyDescent="0.25">
      <c r="A927" s="10" t="str">
        <f>IF(B927="","",COUNTA($B$33:B927)-COUNTBLANK($B$33:B927))</f>
        <v/>
      </c>
      <c r="B927" s="1"/>
      <c r="C927" s="10" t="str">
        <f>IF(B927="","",AVERAGE($B$33:B927))</f>
        <v/>
      </c>
      <c r="D927" s="10" t="str">
        <f>IF(B927="","",_xlfn.STDEV.S($B$33:B927))</f>
        <v/>
      </c>
      <c r="E927" s="82" t="str">
        <f t="shared" si="89"/>
        <v/>
      </c>
      <c r="F927" s="80" t="str">
        <f t="shared" si="86"/>
        <v/>
      </c>
      <c r="G927" s="80" t="str">
        <f t="shared" si="87"/>
        <v/>
      </c>
      <c r="H927" s="81" t="str">
        <f t="shared" si="90"/>
        <v/>
      </c>
      <c r="I927" s="83" t="str">
        <f t="shared" si="91"/>
        <v/>
      </c>
      <c r="J927" s="10" t="str">
        <f t="shared" si="88"/>
        <v/>
      </c>
    </row>
    <row r="928" spans="1:10" x14ac:dyDescent="0.25">
      <c r="A928" s="10" t="str">
        <f>IF(B928="","",COUNTA($B$33:B928)-COUNTBLANK($B$33:B928))</f>
        <v/>
      </c>
      <c r="B928" s="1"/>
      <c r="C928" s="10" t="str">
        <f>IF(B928="","",AVERAGE($B$33:B928))</f>
        <v/>
      </c>
      <c r="D928" s="10" t="str">
        <f>IF(B928="","",_xlfn.STDEV.S($B$33:B928))</f>
        <v/>
      </c>
      <c r="E928" s="82" t="str">
        <f t="shared" si="89"/>
        <v/>
      </c>
      <c r="F928" s="80" t="str">
        <f t="shared" si="86"/>
        <v/>
      </c>
      <c r="G928" s="80" t="str">
        <f t="shared" si="87"/>
        <v/>
      </c>
      <c r="H928" s="81" t="str">
        <f t="shared" si="90"/>
        <v/>
      </c>
      <c r="I928" s="83" t="str">
        <f t="shared" si="91"/>
        <v/>
      </c>
      <c r="J928" s="10" t="str">
        <f t="shared" si="88"/>
        <v/>
      </c>
    </row>
    <row r="929" spans="1:10" x14ac:dyDescent="0.25">
      <c r="A929" s="10" t="str">
        <f>IF(B929="","",COUNTA($B$33:B929)-COUNTBLANK($B$33:B929))</f>
        <v/>
      </c>
      <c r="B929" s="1"/>
      <c r="C929" s="10" t="str">
        <f>IF(B929="","",AVERAGE($B$33:B929))</f>
        <v/>
      </c>
      <c r="D929" s="10" t="str">
        <f>IF(B929="","",_xlfn.STDEV.S($B$33:B929))</f>
        <v/>
      </c>
      <c r="E929" s="82" t="str">
        <f t="shared" si="89"/>
        <v/>
      </c>
      <c r="F929" s="80" t="str">
        <f t="shared" si="86"/>
        <v/>
      </c>
      <c r="G929" s="80" t="str">
        <f t="shared" si="87"/>
        <v/>
      </c>
      <c r="H929" s="81" t="str">
        <f t="shared" si="90"/>
        <v/>
      </c>
      <c r="I929" s="83" t="str">
        <f t="shared" si="91"/>
        <v/>
      </c>
      <c r="J929" s="10" t="str">
        <f t="shared" si="88"/>
        <v/>
      </c>
    </row>
    <row r="930" spans="1:10" x14ac:dyDescent="0.25">
      <c r="A930" s="10" t="str">
        <f>IF(B930="","",COUNTA($B$33:B930)-COUNTBLANK($B$33:B930))</f>
        <v/>
      </c>
      <c r="B930" s="1"/>
      <c r="C930" s="10" t="str">
        <f>IF(B930="","",AVERAGE($B$33:B930))</f>
        <v/>
      </c>
      <c r="D930" s="10" t="str">
        <f>IF(B930="","",_xlfn.STDEV.S($B$33:B930))</f>
        <v/>
      </c>
      <c r="E930" s="82" t="str">
        <f t="shared" si="89"/>
        <v/>
      </c>
      <c r="F930" s="80" t="str">
        <f t="shared" ref="F930:F993" si="92">IF(D930="","",($C$5-$C$4)/(6*D930))</f>
        <v/>
      </c>
      <c r="G930" s="80" t="str">
        <f t="shared" ref="G930:G993" si="93">IF(D930="","",MIN(($C$5-C930)/(3*D930),(C930-$C$4)/(3*D930)))</f>
        <v/>
      </c>
      <c r="H930" s="81" t="str">
        <f t="shared" si="90"/>
        <v/>
      </c>
      <c r="I930" s="83" t="str">
        <f t="shared" si="91"/>
        <v/>
      </c>
      <c r="J930" s="10" t="str">
        <f t="shared" ref="J930:J993" si="94">IF(B930="","",B930)</f>
        <v/>
      </c>
    </row>
    <row r="931" spans="1:10" x14ac:dyDescent="0.25">
      <c r="A931" s="10" t="str">
        <f>IF(B931="","",COUNTA($B$33:B931)-COUNTBLANK($B$33:B931))</f>
        <v/>
      </c>
      <c r="B931" s="1"/>
      <c r="C931" s="10" t="str">
        <f>IF(B931="","",AVERAGE($B$33:B931))</f>
        <v/>
      </c>
      <c r="D931" s="10" t="str">
        <f>IF(B931="","",_xlfn.STDEV.S($B$33:B931))</f>
        <v/>
      </c>
      <c r="E931" s="82" t="str">
        <f t="shared" si="89"/>
        <v/>
      </c>
      <c r="F931" s="80" t="str">
        <f t="shared" si="92"/>
        <v/>
      </c>
      <c r="G931" s="80" t="str">
        <f t="shared" si="93"/>
        <v/>
      </c>
      <c r="H931" s="81" t="str">
        <f t="shared" si="90"/>
        <v/>
      </c>
      <c r="I931" s="83" t="str">
        <f t="shared" si="91"/>
        <v/>
      </c>
      <c r="J931" s="10" t="str">
        <f t="shared" si="94"/>
        <v/>
      </c>
    </row>
    <row r="932" spans="1:10" x14ac:dyDescent="0.25">
      <c r="A932" s="10" t="str">
        <f>IF(B932="","",COUNTA($B$33:B932)-COUNTBLANK($B$33:B932))</f>
        <v/>
      </c>
      <c r="B932" s="1"/>
      <c r="C932" s="10" t="str">
        <f>IF(B932="","",AVERAGE($B$33:B932))</f>
        <v/>
      </c>
      <c r="D932" s="10" t="str">
        <f>IF(B932="","",_xlfn.STDEV.S($B$33:B932))</f>
        <v/>
      </c>
      <c r="E932" s="82" t="str">
        <f t="shared" si="89"/>
        <v/>
      </c>
      <c r="F932" s="80" t="str">
        <f t="shared" si="92"/>
        <v/>
      </c>
      <c r="G932" s="80" t="str">
        <f t="shared" si="93"/>
        <v/>
      </c>
      <c r="H932" s="81" t="str">
        <f t="shared" si="90"/>
        <v/>
      </c>
      <c r="I932" s="83" t="str">
        <f t="shared" si="91"/>
        <v/>
      </c>
      <c r="J932" s="10" t="str">
        <f t="shared" si="94"/>
        <v/>
      </c>
    </row>
    <row r="933" spans="1:10" x14ac:dyDescent="0.25">
      <c r="A933" s="10" t="str">
        <f>IF(B933="","",COUNTA($B$33:B933)-COUNTBLANK($B$33:B933))</f>
        <v/>
      </c>
      <c r="B933" s="1"/>
      <c r="C933" s="10" t="str">
        <f>IF(B933="","",AVERAGE($B$33:B933))</f>
        <v/>
      </c>
      <c r="D933" s="10" t="str">
        <f>IF(B933="","",_xlfn.STDEV.S($B$33:B933))</f>
        <v/>
      </c>
      <c r="E933" s="82" t="str">
        <f t="shared" si="89"/>
        <v/>
      </c>
      <c r="F933" s="80" t="str">
        <f t="shared" si="92"/>
        <v/>
      </c>
      <c r="G933" s="80" t="str">
        <f t="shared" si="93"/>
        <v/>
      </c>
      <c r="H933" s="81" t="str">
        <f t="shared" si="90"/>
        <v/>
      </c>
      <c r="I933" s="83" t="str">
        <f t="shared" si="91"/>
        <v/>
      </c>
      <c r="J933" s="10" t="str">
        <f t="shared" si="94"/>
        <v/>
      </c>
    </row>
    <row r="934" spans="1:10" x14ac:dyDescent="0.25">
      <c r="A934" s="10" t="str">
        <f>IF(B934="","",COUNTA($B$33:B934)-COUNTBLANK($B$33:B934))</f>
        <v/>
      </c>
      <c r="B934" s="1"/>
      <c r="C934" s="10" t="str">
        <f>IF(B934="","",AVERAGE($B$33:B934))</f>
        <v/>
      </c>
      <c r="D934" s="10" t="str">
        <f>IF(B934="","",_xlfn.STDEV.S($B$33:B934))</f>
        <v/>
      </c>
      <c r="E934" s="82" t="str">
        <f t="shared" ref="E934:E997" si="95">IF(D934="","",D934/C934)</f>
        <v/>
      </c>
      <c r="F934" s="80" t="str">
        <f t="shared" si="92"/>
        <v/>
      </c>
      <c r="G934" s="80" t="str">
        <f t="shared" si="93"/>
        <v/>
      </c>
      <c r="H934" s="81" t="str">
        <f t="shared" ref="H934:H997" si="96">IF(D934="","",F934/(1+9*(F934-G934)^2))</f>
        <v/>
      </c>
      <c r="I934" s="83" t="str">
        <f t="shared" si="91"/>
        <v/>
      </c>
      <c r="J934" s="10" t="str">
        <f t="shared" si="94"/>
        <v/>
      </c>
    </row>
    <row r="935" spans="1:10" x14ac:dyDescent="0.25">
      <c r="A935" s="10" t="str">
        <f>IF(B935="","",COUNTA($B$33:B935)-COUNTBLANK($B$33:B935))</f>
        <v/>
      </c>
      <c r="B935" s="1"/>
      <c r="C935" s="10" t="str">
        <f>IF(B935="","",AVERAGE($B$33:B935))</f>
        <v/>
      </c>
      <c r="D935" s="10" t="str">
        <f>IF(B935="","",_xlfn.STDEV.S($B$33:B935))</f>
        <v/>
      </c>
      <c r="E935" s="82" t="str">
        <f t="shared" si="95"/>
        <v/>
      </c>
      <c r="F935" s="80" t="str">
        <f t="shared" si="92"/>
        <v/>
      </c>
      <c r="G935" s="80" t="str">
        <f t="shared" si="93"/>
        <v/>
      </c>
      <c r="H935" s="81" t="str">
        <f t="shared" si="96"/>
        <v/>
      </c>
      <c r="I935" s="83" t="str">
        <f t="shared" si="91"/>
        <v/>
      </c>
      <c r="J935" s="10" t="str">
        <f t="shared" si="94"/>
        <v/>
      </c>
    </row>
    <row r="936" spans="1:10" x14ac:dyDescent="0.25">
      <c r="A936" s="10" t="str">
        <f>IF(B936="","",COUNTA($B$33:B936)-COUNTBLANK($B$33:B936))</f>
        <v/>
      </c>
      <c r="B936" s="1"/>
      <c r="C936" s="10" t="str">
        <f>IF(B936="","",AVERAGE($B$33:B936))</f>
        <v/>
      </c>
      <c r="D936" s="10" t="str">
        <f>IF(B936="","",_xlfn.STDEV.S($B$33:B936))</f>
        <v/>
      </c>
      <c r="E936" s="82" t="str">
        <f t="shared" si="95"/>
        <v/>
      </c>
      <c r="F936" s="80" t="str">
        <f t="shared" si="92"/>
        <v/>
      </c>
      <c r="G936" s="80" t="str">
        <f t="shared" si="93"/>
        <v/>
      </c>
      <c r="H936" s="81" t="str">
        <f t="shared" si="96"/>
        <v/>
      </c>
      <c r="I936" s="83" t="str">
        <f t="shared" si="91"/>
        <v/>
      </c>
      <c r="J936" s="10" t="str">
        <f t="shared" si="94"/>
        <v/>
      </c>
    </row>
    <row r="937" spans="1:10" x14ac:dyDescent="0.25">
      <c r="A937" s="10" t="str">
        <f>IF(B937="","",COUNTA($B$33:B937)-COUNTBLANK($B$33:B937))</f>
        <v/>
      </c>
      <c r="B937" s="1"/>
      <c r="C937" s="10" t="str">
        <f>IF(B937="","",AVERAGE($B$33:B937))</f>
        <v/>
      </c>
      <c r="D937" s="10" t="str">
        <f>IF(B937="","",_xlfn.STDEV.S($B$33:B937))</f>
        <v/>
      </c>
      <c r="E937" s="82" t="str">
        <f t="shared" si="95"/>
        <v/>
      </c>
      <c r="F937" s="80" t="str">
        <f t="shared" si="92"/>
        <v/>
      </c>
      <c r="G937" s="80" t="str">
        <f t="shared" si="93"/>
        <v/>
      </c>
      <c r="H937" s="81" t="str">
        <f t="shared" si="96"/>
        <v/>
      </c>
      <c r="I937" s="83" t="str">
        <f t="shared" si="91"/>
        <v/>
      </c>
      <c r="J937" s="10" t="str">
        <f t="shared" si="94"/>
        <v/>
      </c>
    </row>
    <row r="938" spans="1:10" x14ac:dyDescent="0.25">
      <c r="A938" s="10" t="str">
        <f>IF(B938="","",COUNTA($B$33:B938)-COUNTBLANK($B$33:B938))</f>
        <v/>
      </c>
      <c r="B938" s="1"/>
      <c r="C938" s="10" t="str">
        <f>IF(B938="","",AVERAGE($B$33:B938))</f>
        <v/>
      </c>
      <c r="D938" s="10" t="str">
        <f>IF(B938="","",_xlfn.STDEV.S($B$33:B938))</f>
        <v/>
      </c>
      <c r="E938" s="82" t="str">
        <f t="shared" si="95"/>
        <v/>
      </c>
      <c r="F938" s="80" t="str">
        <f t="shared" si="92"/>
        <v/>
      </c>
      <c r="G938" s="80" t="str">
        <f t="shared" si="93"/>
        <v/>
      </c>
      <c r="H938" s="81" t="str">
        <f t="shared" si="96"/>
        <v/>
      </c>
      <c r="I938" s="83" t="str">
        <f t="shared" si="91"/>
        <v/>
      </c>
      <c r="J938" s="10" t="str">
        <f t="shared" si="94"/>
        <v/>
      </c>
    </row>
    <row r="939" spans="1:10" x14ac:dyDescent="0.25">
      <c r="A939" s="10" t="str">
        <f>IF(B939="","",COUNTA($B$33:B939)-COUNTBLANK($B$33:B939))</f>
        <v/>
      </c>
      <c r="B939" s="1"/>
      <c r="C939" s="10" t="str">
        <f>IF(B939="","",AVERAGE($B$33:B939))</f>
        <v/>
      </c>
      <c r="D939" s="10" t="str">
        <f>IF(B939="","",_xlfn.STDEV.S($B$33:B939))</f>
        <v/>
      </c>
      <c r="E939" s="82" t="str">
        <f t="shared" si="95"/>
        <v/>
      </c>
      <c r="F939" s="80" t="str">
        <f t="shared" si="92"/>
        <v/>
      </c>
      <c r="G939" s="80" t="str">
        <f t="shared" si="93"/>
        <v/>
      </c>
      <c r="H939" s="81" t="str">
        <f t="shared" si="96"/>
        <v/>
      </c>
      <c r="I939" s="83" t="str">
        <f t="shared" si="91"/>
        <v/>
      </c>
      <c r="J939" s="10" t="str">
        <f t="shared" si="94"/>
        <v/>
      </c>
    </row>
    <row r="940" spans="1:10" x14ac:dyDescent="0.25">
      <c r="A940" s="10" t="str">
        <f>IF(B940="","",COUNTA($B$33:B940)-COUNTBLANK($B$33:B940))</f>
        <v/>
      </c>
      <c r="B940" s="1"/>
      <c r="C940" s="10" t="str">
        <f>IF(B940="","",AVERAGE($B$33:B940))</f>
        <v/>
      </c>
      <c r="D940" s="10" t="str">
        <f>IF(B940="","",_xlfn.STDEV.S($B$33:B940))</f>
        <v/>
      </c>
      <c r="E940" s="82" t="str">
        <f t="shared" si="95"/>
        <v/>
      </c>
      <c r="F940" s="80" t="str">
        <f t="shared" si="92"/>
        <v/>
      </c>
      <c r="G940" s="80" t="str">
        <f t="shared" si="93"/>
        <v/>
      </c>
      <c r="H940" s="81" t="str">
        <f t="shared" si="96"/>
        <v/>
      </c>
      <c r="I940" s="83" t="str">
        <f t="shared" si="91"/>
        <v/>
      </c>
      <c r="J940" s="10" t="str">
        <f t="shared" si="94"/>
        <v/>
      </c>
    </row>
    <row r="941" spans="1:10" x14ac:dyDescent="0.25">
      <c r="A941" s="10" t="str">
        <f>IF(B941="","",COUNTA($B$33:B941)-COUNTBLANK($B$33:B941))</f>
        <v/>
      </c>
      <c r="B941" s="1"/>
      <c r="C941" s="10" t="str">
        <f>IF(B941="","",AVERAGE($B$33:B941))</f>
        <v/>
      </c>
      <c r="D941" s="10" t="str">
        <f>IF(B941="","",_xlfn.STDEV.S($B$33:B941))</f>
        <v/>
      </c>
      <c r="E941" s="82" t="str">
        <f t="shared" si="95"/>
        <v/>
      </c>
      <c r="F941" s="80" t="str">
        <f t="shared" si="92"/>
        <v/>
      </c>
      <c r="G941" s="80" t="str">
        <f t="shared" si="93"/>
        <v/>
      </c>
      <c r="H941" s="81" t="str">
        <f t="shared" si="96"/>
        <v/>
      </c>
      <c r="I941" s="83" t="str">
        <f t="shared" si="91"/>
        <v/>
      </c>
      <c r="J941" s="10" t="str">
        <f t="shared" si="94"/>
        <v/>
      </c>
    </row>
    <row r="942" spans="1:10" x14ac:dyDescent="0.25">
      <c r="A942" s="10" t="str">
        <f>IF(B942="","",COUNTA($B$33:B942)-COUNTBLANK($B$33:B942))</f>
        <v/>
      </c>
      <c r="B942" s="1"/>
      <c r="C942" s="10" t="str">
        <f>IF(B942="","",AVERAGE($B$33:B942))</f>
        <v/>
      </c>
      <c r="D942" s="10" t="str">
        <f>IF(B942="","",_xlfn.STDEV.S($B$33:B942))</f>
        <v/>
      </c>
      <c r="E942" s="82" t="str">
        <f t="shared" si="95"/>
        <v/>
      </c>
      <c r="F942" s="80" t="str">
        <f t="shared" si="92"/>
        <v/>
      </c>
      <c r="G942" s="80" t="str">
        <f t="shared" si="93"/>
        <v/>
      </c>
      <c r="H942" s="81" t="str">
        <f t="shared" si="96"/>
        <v/>
      </c>
      <c r="I942" s="83" t="str">
        <f t="shared" si="91"/>
        <v/>
      </c>
      <c r="J942" s="10" t="str">
        <f t="shared" si="94"/>
        <v/>
      </c>
    </row>
    <row r="943" spans="1:10" x14ac:dyDescent="0.25">
      <c r="A943" s="10" t="str">
        <f>IF(B943="","",COUNTA($B$33:B943)-COUNTBLANK($B$33:B943))</f>
        <v/>
      </c>
      <c r="B943" s="1"/>
      <c r="C943" s="10" t="str">
        <f>IF(B943="","",AVERAGE($B$33:B943))</f>
        <v/>
      </c>
      <c r="D943" s="10" t="str">
        <f>IF(B943="","",_xlfn.STDEV.S($B$33:B943))</f>
        <v/>
      </c>
      <c r="E943" s="82" t="str">
        <f t="shared" si="95"/>
        <v/>
      </c>
      <c r="F943" s="80" t="str">
        <f t="shared" si="92"/>
        <v/>
      </c>
      <c r="G943" s="80" t="str">
        <f t="shared" si="93"/>
        <v/>
      </c>
      <c r="H943" s="81" t="str">
        <f t="shared" si="96"/>
        <v/>
      </c>
      <c r="I943" s="83" t="str">
        <f t="shared" si="91"/>
        <v/>
      </c>
      <c r="J943" s="10" t="str">
        <f t="shared" si="94"/>
        <v/>
      </c>
    </row>
    <row r="944" spans="1:10" x14ac:dyDescent="0.25">
      <c r="A944" s="10" t="str">
        <f>IF(B944="","",COUNTA($B$33:B944)-COUNTBLANK($B$33:B944))</f>
        <v/>
      </c>
      <c r="B944" s="1"/>
      <c r="C944" s="10" t="str">
        <f>IF(B944="","",AVERAGE($B$33:B944))</f>
        <v/>
      </c>
      <c r="D944" s="10" t="str">
        <f>IF(B944="","",_xlfn.STDEV.S($B$33:B944))</f>
        <v/>
      </c>
      <c r="E944" s="82" t="str">
        <f t="shared" si="95"/>
        <v/>
      </c>
      <c r="F944" s="80" t="str">
        <f t="shared" si="92"/>
        <v/>
      </c>
      <c r="G944" s="80" t="str">
        <f t="shared" si="93"/>
        <v/>
      </c>
      <c r="H944" s="81" t="str">
        <f t="shared" si="96"/>
        <v/>
      </c>
      <c r="I944" s="83" t="str">
        <f t="shared" si="91"/>
        <v/>
      </c>
      <c r="J944" s="10" t="str">
        <f t="shared" si="94"/>
        <v/>
      </c>
    </row>
    <row r="945" spans="1:10" x14ac:dyDescent="0.25">
      <c r="A945" s="10" t="str">
        <f>IF(B945="","",COUNTA($B$33:B945)-COUNTBLANK($B$33:B945))</f>
        <v/>
      </c>
      <c r="B945" s="1"/>
      <c r="C945" s="10" t="str">
        <f>IF(B945="","",AVERAGE($B$33:B945))</f>
        <v/>
      </c>
      <c r="D945" s="10" t="str">
        <f>IF(B945="","",_xlfn.STDEV.S($B$33:B945))</f>
        <v/>
      </c>
      <c r="E945" s="82" t="str">
        <f t="shared" si="95"/>
        <v/>
      </c>
      <c r="F945" s="80" t="str">
        <f t="shared" si="92"/>
        <v/>
      </c>
      <c r="G945" s="80" t="str">
        <f t="shared" si="93"/>
        <v/>
      </c>
      <c r="H945" s="81" t="str">
        <f t="shared" si="96"/>
        <v/>
      </c>
      <c r="I945" s="83" t="str">
        <f t="shared" si="91"/>
        <v/>
      </c>
      <c r="J945" s="10" t="str">
        <f t="shared" si="94"/>
        <v/>
      </c>
    </row>
    <row r="946" spans="1:10" x14ac:dyDescent="0.25">
      <c r="A946" s="10" t="str">
        <f>IF(B946="","",COUNTA($B$33:B946)-COUNTBLANK($B$33:B946))</f>
        <v/>
      </c>
      <c r="B946" s="1"/>
      <c r="C946" s="10" t="str">
        <f>IF(B946="","",AVERAGE($B$33:B946))</f>
        <v/>
      </c>
      <c r="D946" s="10" t="str">
        <f>IF(B946="","",_xlfn.STDEV.S($B$33:B946))</f>
        <v/>
      </c>
      <c r="E946" s="82" t="str">
        <f t="shared" si="95"/>
        <v/>
      </c>
      <c r="F946" s="80" t="str">
        <f t="shared" si="92"/>
        <v/>
      </c>
      <c r="G946" s="80" t="str">
        <f t="shared" si="93"/>
        <v/>
      </c>
      <c r="H946" s="81" t="str">
        <f t="shared" si="96"/>
        <v/>
      </c>
      <c r="I946" s="83" t="str">
        <f t="shared" si="91"/>
        <v/>
      </c>
      <c r="J946" s="10" t="str">
        <f t="shared" si="94"/>
        <v/>
      </c>
    </row>
    <row r="947" spans="1:10" x14ac:dyDescent="0.25">
      <c r="A947" s="10" t="str">
        <f>IF(B947="","",COUNTA($B$33:B947)-COUNTBLANK($B$33:B947))</f>
        <v/>
      </c>
      <c r="B947" s="1"/>
      <c r="C947" s="10" t="str">
        <f>IF(B947="","",AVERAGE($B$33:B947))</f>
        <v/>
      </c>
      <c r="D947" s="10" t="str">
        <f>IF(B947="","",_xlfn.STDEV.S($B$33:B947))</f>
        <v/>
      </c>
      <c r="E947" s="82" t="str">
        <f t="shared" si="95"/>
        <v/>
      </c>
      <c r="F947" s="80" t="str">
        <f t="shared" si="92"/>
        <v/>
      </c>
      <c r="G947" s="80" t="str">
        <f t="shared" si="93"/>
        <v/>
      </c>
      <c r="H947" s="81" t="str">
        <f t="shared" si="96"/>
        <v/>
      </c>
      <c r="I947" s="83" t="str">
        <f t="shared" si="91"/>
        <v/>
      </c>
      <c r="J947" s="10" t="str">
        <f t="shared" si="94"/>
        <v/>
      </c>
    </row>
    <row r="948" spans="1:10" x14ac:dyDescent="0.25">
      <c r="A948" s="10" t="str">
        <f>IF(B948="","",COUNTA($B$33:B948)-COUNTBLANK($B$33:B948))</f>
        <v/>
      </c>
      <c r="B948" s="1"/>
      <c r="C948" s="10" t="str">
        <f>IF(B948="","",AVERAGE($B$33:B948))</f>
        <v/>
      </c>
      <c r="D948" s="10" t="str">
        <f>IF(B948="","",_xlfn.STDEV.S($B$33:B948))</f>
        <v/>
      </c>
      <c r="E948" s="82" t="str">
        <f t="shared" si="95"/>
        <v/>
      </c>
      <c r="F948" s="80" t="str">
        <f t="shared" si="92"/>
        <v/>
      </c>
      <c r="G948" s="80" t="str">
        <f t="shared" si="93"/>
        <v/>
      </c>
      <c r="H948" s="81" t="str">
        <f t="shared" si="96"/>
        <v/>
      </c>
      <c r="I948" s="83" t="str">
        <f t="shared" si="91"/>
        <v/>
      </c>
      <c r="J948" s="10" t="str">
        <f t="shared" si="94"/>
        <v/>
      </c>
    </row>
    <row r="949" spans="1:10" x14ac:dyDescent="0.25">
      <c r="A949" s="10" t="str">
        <f>IF(B949="","",COUNTA($B$33:B949)-COUNTBLANK($B$33:B949))</f>
        <v/>
      </c>
      <c r="B949" s="1"/>
      <c r="C949" s="10" t="str">
        <f>IF(B949="","",AVERAGE($B$33:B949))</f>
        <v/>
      </c>
      <c r="D949" s="10" t="str">
        <f>IF(B949="","",_xlfn.STDEV.S($B$33:B949))</f>
        <v/>
      </c>
      <c r="E949" s="82" t="str">
        <f t="shared" si="95"/>
        <v/>
      </c>
      <c r="F949" s="80" t="str">
        <f t="shared" si="92"/>
        <v/>
      </c>
      <c r="G949" s="80" t="str">
        <f t="shared" si="93"/>
        <v/>
      </c>
      <c r="H949" s="81" t="str">
        <f t="shared" si="96"/>
        <v/>
      </c>
      <c r="I949" s="83" t="str">
        <f t="shared" si="91"/>
        <v/>
      </c>
      <c r="J949" s="10" t="str">
        <f t="shared" si="94"/>
        <v/>
      </c>
    </row>
    <row r="950" spans="1:10" x14ac:dyDescent="0.25">
      <c r="A950" s="10" t="str">
        <f>IF(B950="","",COUNTA($B$33:B950)-COUNTBLANK($B$33:B950))</f>
        <v/>
      </c>
      <c r="B950" s="1"/>
      <c r="C950" s="10" t="str">
        <f>IF(B950="","",AVERAGE($B$33:B950))</f>
        <v/>
      </c>
      <c r="D950" s="10" t="str">
        <f>IF(B950="","",_xlfn.STDEV.S($B$33:B950))</f>
        <v/>
      </c>
      <c r="E950" s="82" t="str">
        <f t="shared" si="95"/>
        <v/>
      </c>
      <c r="F950" s="80" t="str">
        <f t="shared" si="92"/>
        <v/>
      </c>
      <c r="G950" s="80" t="str">
        <f t="shared" si="93"/>
        <v/>
      </c>
      <c r="H950" s="81" t="str">
        <f t="shared" si="96"/>
        <v/>
      </c>
      <c r="I950" s="83" t="str">
        <f t="shared" si="91"/>
        <v/>
      </c>
      <c r="J950" s="10" t="str">
        <f t="shared" si="94"/>
        <v/>
      </c>
    </row>
    <row r="951" spans="1:10" x14ac:dyDescent="0.25">
      <c r="A951" s="10" t="str">
        <f>IF(B951="","",COUNTA($B$33:B951)-COUNTBLANK($B$33:B951))</f>
        <v/>
      </c>
      <c r="B951" s="1"/>
      <c r="C951" s="10" t="str">
        <f>IF(B951="","",AVERAGE($B$33:B951))</f>
        <v/>
      </c>
      <c r="D951" s="10" t="str">
        <f>IF(B951="","",_xlfn.STDEV.S($B$33:B951))</f>
        <v/>
      </c>
      <c r="E951" s="82" t="str">
        <f t="shared" si="95"/>
        <v/>
      </c>
      <c r="F951" s="80" t="str">
        <f t="shared" si="92"/>
        <v/>
      </c>
      <c r="G951" s="80" t="str">
        <f t="shared" si="93"/>
        <v/>
      </c>
      <c r="H951" s="81" t="str">
        <f t="shared" si="96"/>
        <v/>
      </c>
      <c r="I951" s="83" t="str">
        <f t="shared" si="91"/>
        <v/>
      </c>
      <c r="J951" s="10" t="str">
        <f t="shared" si="94"/>
        <v/>
      </c>
    </row>
    <row r="952" spans="1:10" x14ac:dyDescent="0.25">
      <c r="A952" s="10" t="str">
        <f>IF(B952="","",COUNTA($B$33:B952)-COUNTBLANK($B$33:B952))</f>
        <v/>
      </c>
      <c r="B952" s="1"/>
      <c r="C952" s="10" t="str">
        <f>IF(B952="","",AVERAGE($B$33:B952))</f>
        <v/>
      </c>
      <c r="D952" s="10" t="str">
        <f>IF(B952="","",_xlfn.STDEV.S($B$33:B952))</f>
        <v/>
      </c>
      <c r="E952" s="82" t="str">
        <f t="shared" si="95"/>
        <v/>
      </c>
      <c r="F952" s="80" t="str">
        <f t="shared" si="92"/>
        <v/>
      </c>
      <c r="G952" s="80" t="str">
        <f t="shared" si="93"/>
        <v/>
      </c>
      <c r="H952" s="81" t="str">
        <f t="shared" si="96"/>
        <v/>
      </c>
      <c r="I952" s="83" t="str">
        <f t="shared" si="91"/>
        <v/>
      </c>
      <c r="J952" s="10" t="str">
        <f t="shared" si="94"/>
        <v/>
      </c>
    </row>
    <row r="953" spans="1:10" x14ac:dyDescent="0.25">
      <c r="A953" s="10" t="str">
        <f>IF(B953="","",COUNTA($B$33:B953)-COUNTBLANK($B$33:B953))</f>
        <v/>
      </c>
      <c r="B953" s="1"/>
      <c r="C953" s="10" t="str">
        <f>IF(B953="","",AVERAGE($B$33:B953))</f>
        <v/>
      </c>
      <c r="D953" s="10" t="str">
        <f>IF(B953="","",_xlfn.STDEV.S($B$33:B953))</f>
        <v/>
      </c>
      <c r="E953" s="82" t="str">
        <f t="shared" si="95"/>
        <v/>
      </c>
      <c r="F953" s="80" t="str">
        <f t="shared" si="92"/>
        <v/>
      </c>
      <c r="G953" s="80" t="str">
        <f t="shared" si="93"/>
        <v/>
      </c>
      <c r="H953" s="81" t="str">
        <f t="shared" si="96"/>
        <v/>
      </c>
      <c r="I953" s="83" t="str">
        <f t="shared" si="91"/>
        <v/>
      </c>
      <c r="J953" s="10" t="str">
        <f t="shared" si="94"/>
        <v/>
      </c>
    </row>
    <row r="954" spans="1:10" x14ac:dyDescent="0.25">
      <c r="A954" s="10" t="str">
        <f>IF(B954="","",COUNTA($B$33:B954)-COUNTBLANK($B$33:B954))</f>
        <v/>
      </c>
      <c r="B954" s="1"/>
      <c r="C954" s="10" t="str">
        <f>IF(B954="","",AVERAGE($B$33:B954))</f>
        <v/>
      </c>
      <c r="D954" s="10" t="str">
        <f>IF(B954="","",_xlfn.STDEV.S($B$33:B954))</f>
        <v/>
      </c>
      <c r="E954" s="82" t="str">
        <f t="shared" si="95"/>
        <v/>
      </c>
      <c r="F954" s="80" t="str">
        <f t="shared" si="92"/>
        <v/>
      </c>
      <c r="G954" s="80" t="str">
        <f t="shared" si="93"/>
        <v/>
      </c>
      <c r="H954" s="81" t="str">
        <f t="shared" si="96"/>
        <v/>
      </c>
      <c r="I954" s="83" t="str">
        <f t="shared" si="91"/>
        <v/>
      </c>
      <c r="J954" s="10" t="str">
        <f t="shared" si="94"/>
        <v/>
      </c>
    </row>
    <row r="955" spans="1:10" x14ac:dyDescent="0.25">
      <c r="A955" s="10" t="str">
        <f>IF(B955="","",COUNTA($B$33:B955)-COUNTBLANK($B$33:B955))</f>
        <v/>
      </c>
      <c r="B955" s="1"/>
      <c r="C955" s="10" t="str">
        <f>IF(B955="","",AVERAGE($B$33:B955))</f>
        <v/>
      </c>
      <c r="D955" s="10" t="str">
        <f>IF(B955="","",_xlfn.STDEV.S($B$33:B955))</f>
        <v/>
      </c>
      <c r="E955" s="82" t="str">
        <f t="shared" si="95"/>
        <v/>
      </c>
      <c r="F955" s="80" t="str">
        <f t="shared" si="92"/>
        <v/>
      </c>
      <c r="G955" s="80" t="str">
        <f t="shared" si="93"/>
        <v/>
      </c>
      <c r="H955" s="81" t="str">
        <f t="shared" si="96"/>
        <v/>
      </c>
      <c r="I955" s="83" t="str">
        <f t="shared" si="91"/>
        <v/>
      </c>
      <c r="J955" s="10" t="str">
        <f t="shared" si="94"/>
        <v/>
      </c>
    </row>
    <row r="956" spans="1:10" x14ac:dyDescent="0.25">
      <c r="A956" s="10" t="str">
        <f>IF(B956="","",COUNTA($B$33:B956)-COUNTBLANK($B$33:B956))</f>
        <v/>
      </c>
      <c r="B956" s="1"/>
      <c r="C956" s="10" t="str">
        <f>IF(B956="","",AVERAGE($B$33:B956))</f>
        <v/>
      </c>
      <c r="D956" s="10" t="str">
        <f>IF(B956="","",_xlfn.STDEV.S($B$33:B956))</f>
        <v/>
      </c>
      <c r="E956" s="82" t="str">
        <f t="shared" si="95"/>
        <v/>
      </c>
      <c r="F956" s="80" t="str">
        <f t="shared" si="92"/>
        <v/>
      </c>
      <c r="G956" s="80" t="str">
        <f t="shared" si="93"/>
        <v/>
      </c>
      <c r="H956" s="81" t="str">
        <f t="shared" si="96"/>
        <v/>
      </c>
      <c r="I956" s="83" t="str">
        <f t="shared" si="91"/>
        <v/>
      </c>
      <c r="J956" s="10" t="str">
        <f t="shared" si="94"/>
        <v/>
      </c>
    </row>
    <row r="957" spans="1:10" x14ac:dyDescent="0.25">
      <c r="A957" s="10" t="str">
        <f>IF(B957="","",COUNTA($B$33:B957)-COUNTBLANK($B$33:B957))</f>
        <v/>
      </c>
      <c r="B957" s="1"/>
      <c r="C957" s="10" t="str">
        <f>IF(B957="","",AVERAGE($B$33:B957))</f>
        <v/>
      </c>
      <c r="D957" s="10" t="str">
        <f>IF(B957="","",_xlfn.STDEV.S($B$33:B957))</f>
        <v/>
      </c>
      <c r="E957" s="82" t="str">
        <f t="shared" si="95"/>
        <v/>
      </c>
      <c r="F957" s="80" t="str">
        <f t="shared" si="92"/>
        <v/>
      </c>
      <c r="G957" s="80" t="str">
        <f t="shared" si="93"/>
        <v/>
      </c>
      <c r="H957" s="81" t="str">
        <f t="shared" si="96"/>
        <v/>
      </c>
      <c r="I957" s="83" t="str">
        <f t="shared" si="91"/>
        <v/>
      </c>
      <c r="J957" s="10" t="str">
        <f t="shared" si="94"/>
        <v/>
      </c>
    </row>
    <row r="958" spans="1:10" x14ac:dyDescent="0.25">
      <c r="A958" s="10" t="str">
        <f>IF(B958="","",COUNTA($B$33:B958)-COUNTBLANK($B$33:B958))</f>
        <v/>
      </c>
      <c r="B958" s="1"/>
      <c r="C958" s="10" t="str">
        <f>IF(B958="","",AVERAGE($B$33:B958))</f>
        <v/>
      </c>
      <c r="D958" s="10" t="str">
        <f>IF(B958="","",_xlfn.STDEV.S($B$33:B958))</f>
        <v/>
      </c>
      <c r="E958" s="82" t="str">
        <f t="shared" si="95"/>
        <v/>
      </c>
      <c r="F958" s="80" t="str">
        <f t="shared" si="92"/>
        <v/>
      </c>
      <c r="G958" s="80" t="str">
        <f t="shared" si="93"/>
        <v/>
      </c>
      <c r="H958" s="81" t="str">
        <f t="shared" si="96"/>
        <v/>
      </c>
      <c r="I958" s="83" t="str">
        <f t="shared" si="91"/>
        <v/>
      </c>
      <c r="J958" s="10" t="str">
        <f t="shared" si="94"/>
        <v/>
      </c>
    </row>
    <row r="959" spans="1:10" x14ac:dyDescent="0.25">
      <c r="A959" s="10" t="str">
        <f>IF(B959="","",COUNTA($B$33:B959)-COUNTBLANK($B$33:B959))</f>
        <v/>
      </c>
      <c r="B959" s="1"/>
      <c r="C959" s="10" t="str">
        <f>IF(B959="","",AVERAGE($B$33:B959))</f>
        <v/>
      </c>
      <c r="D959" s="10" t="str">
        <f>IF(B959="","",_xlfn.STDEV.S($B$33:B959))</f>
        <v/>
      </c>
      <c r="E959" s="82" t="str">
        <f t="shared" si="95"/>
        <v/>
      </c>
      <c r="F959" s="80" t="str">
        <f t="shared" si="92"/>
        <v/>
      </c>
      <c r="G959" s="80" t="str">
        <f t="shared" si="93"/>
        <v/>
      </c>
      <c r="H959" s="81" t="str">
        <f t="shared" si="96"/>
        <v/>
      </c>
      <c r="I959" s="83" t="str">
        <f t="shared" si="91"/>
        <v/>
      </c>
      <c r="J959" s="10" t="str">
        <f t="shared" si="94"/>
        <v/>
      </c>
    </row>
    <row r="960" spans="1:10" x14ac:dyDescent="0.25">
      <c r="A960" s="10" t="str">
        <f>IF(B960="","",COUNTA($B$33:B960)-COUNTBLANK($B$33:B960))</f>
        <v/>
      </c>
      <c r="B960" s="1"/>
      <c r="C960" s="10" t="str">
        <f>IF(B960="","",AVERAGE($B$33:B960))</f>
        <v/>
      </c>
      <c r="D960" s="10" t="str">
        <f>IF(B960="","",_xlfn.STDEV.S($B$33:B960))</f>
        <v/>
      </c>
      <c r="E960" s="82" t="str">
        <f t="shared" si="95"/>
        <v/>
      </c>
      <c r="F960" s="80" t="str">
        <f t="shared" si="92"/>
        <v/>
      </c>
      <c r="G960" s="80" t="str">
        <f t="shared" si="93"/>
        <v/>
      </c>
      <c r="H960" s="81" t="str">
        <f t="shared" si="96"/>
        <v/>
      </c>
      <c r="I960" s="83" t="str">
        <f t="shared" si="91"/>
        <v/>
      </c>
      <c r="J960" s="10" t="str">
        <f t="shared" si="94"/>
        <v/>
      </c>
    </row>
    <row r="961" spans="1:10" x14ac:dyDescent="0.25">
      <c r="A961" s="10" t="str">
        <f>IF(B961="","",COUNTA($B$33:B961)-COUNTBLANK($B$33:B961))</f>
        <v/>
      </c>
      <c r="B961" s="1"/>
      <c r="C961" s="10" t="str">
        <f>IF(B961="","",AVERAGE($B$33:B961))</f>
        <v/>
      </c>
      <c r="D961" s="10" t="str">
        <f>IF(B961="","",_xlfn.STDEV.S($B$33:B961))</f>
        <v/>
      </c>
      <c r="E961" s="82" t="str">
        <f t="shared" si="95"/>
        <v/>
      </c>
      <c r="F961" s="80" t="str">
        <f t="shared" si="92"/>
        <v/>
      </c>
      <c r="G961" s="80" t="str">
        <f t="shared" si="93"/>
        <v/>
      </c>
      <c r="H961" s="81" t="str">
        <f t="shared" si="96"/>
        <v/>
      </c>
      <c r="I961" s="83" t="str">
        <f t="shared" si="91"/>
        <v/>
      </c>
      <c r="J961" s="10" t="str">
        <f t="shared" si="94"/>
        <v/>
      </c>
    </row>
    <row r="962" spans="1:10" x14ac:dyDescent="0.25">
      <c r="A962" s="10" t="str">
        <f>IF(B962="","",COUNTA($B$33:B962)-COUNTBLANK($B$33:B962))</f>
        <v/>
      </c>
      <c r="B962" s="1"/>
      <c r="C962" s="10" t="str">
        <f>IF(B962="","",AVERAGE($B$33:B962))</f>
        <v/>
      </c>
      <c r="D962" s="10" t="str">
        <f>IF(B962="","",_xlfn.STDEV.S($B$33:B962))</f>
        <v/>
      </c>
      <c r="E962" s="82" t="str">
        <f t="shared" si="95"/>
        <v/>
      </c>
      <c r="F962" s="80" t="str">
        <f t="shared" si="92"/>
        <v/>
      </c>
      <c r="G962" s="80" t="str">
        <f t="shared" si="93"/>
        <v/>
      </c>
      <c r="H962" s="81" t="str">
        <f t="shared" si="96"/>
        <v/>
      </c>
      <c r="I962" s="83" t="str">
        <f t="shared" si="91"/>
        <v/>
      </c>
      <c r="J962" s="10" t="str">
        <f t="shared" si="94"/>
        <v/>
      </c>
    </row>
    <row r="963" spans="1:10" x14ac:dyDescent="0.25">
      <c r="A963" s="10" t="str">
        <f>IF(B963="","",COUNTA($B$33:B963)-COUNTBLANK($B$33:B963))</f>
        <v/>
      </c>
      <c r="B963" s="1"/>
      <c r="C963" s="10" t="str">
        <f>IF(B963="","",AVERAGE($B$33:B963))</f>
        <v/>
      </c>
      <c r="D963" s="10" t="str">
        <f>IF(B963="","",_xlfn.STDEV.S($B$33:B963))</f>
        <v/>
      </c>
      <c r="E963" s="82" t="str">
        <f t="shared" si="95"/>
        <v/>
      </c>
      <c r="F963" s="80" t="str">
        <f t="shared" si="92"/>
        <v/>
      </c>
      <c r="G963" s="80" t="str">
        <f t="shared" si="93"/>
        <v/>
      </c>
      <c r="H963" s="81" t="str">
        <f t="shared" si="96"/>
        <v/>
      </c>
      <c r="I963" s="83" t="str">
        <f t="shared" si="91"/>
        <v/>
      </c>
      <c r="J963" s="10" t="str">
        <f t="shared" si="94"/>
        <v/>
      </c>
    </row>
    <row r="964" spans="1:10" x14ac:dyDescent="0.25">
      <c r="A964" s="10" t="str">
        <f>IF(B964="","",COUNTA($B$33:B964)-COUNTBLANK($B$33:B964))</f>
        <v/>
      </c>
      <c r="B964" s="1"/>
      <c r="C964" s="10" t="str">
        <f>IF(B964="","",AVERAGE($B$33:B964))</f>
        <v/>
      </c>
      <c r="D964" s="10" t="str">
        <f>IF(B964="","",_xlfn.STDEV.S($B$33:B964))</f>
        <v/>
      </c>
      <c r="E964" s="82" t="str">
        <f t="shared" si="95"/>
        <v/>
      </c>
      <c r="F964" s="80" t="str">
        <f t="shared" si="92"/>
        <v/>
      </c>
      <c r="G964" s="80" t="str">
        <f t="shared" si="93"/>
        <v/>
      </c>
      <c r="H964" s="81" t="str">
        <f t="shared" si="96"/>
        <v/>
      </c>
      <c r="I964" s="83" t="str">
        <f t="shared" si="91"/>
        <v/>
      </c>
      <c r="J964" s="10" t="str">
        <f t="shared" si="94"/>
        <v/>
      </c>
    </row>
    <row r="965" spans="1:10" x14ac:dyDescent="0.25">
      <c r="A965" s="10" t="str">
        <f>IF(B965="","",COUNTA($B$33:B965)-COUNTBLANK($B$33:B965))</f>
        <v/>
      </c>
      <c r="B965" s="1"/>
      <c r="C965" s="10" t="str">
        <f>IF(B965="","",AVERAGE($B$33:B965))</f>
        <v/>
      </c>
      <c r="D965" s="10" t="str">
        <f>IF(B965="","",_xlfn.STDEV.S($B$33:B965))</f>
        <v/>
      </c>
      <c r="E965" s="82" t="str">
        <f t="shared" si="95"/>
        <v/>
      </c>
      <c r="F965" s="80" t="str">
        <f t="shared" si="92"/>
        <v/>
      </c>
      <c r="G965" s="80" t="str">
        <f t="shared" si="93"/>
        <v/>
      </c>
      <c r="H965" s="81" t="str">
        <f t="shared" si="96"/>
        <v/>
      </c>
      <c r="I965" s="83" t="str">
        <f t="shared" si="91"/>
        <v/>
      </c>
      <c r="J965" s="10" t="str">
        <f t="shared" si="94"/>
        <v/>
      </c>
    </row>
    <row r="966" spans="1:10" x14ac:dyDescent="0.25">
      <c r="A966" s="10" t="str">
        <f>IF(B966="","",COUNTA($B$33:B966)-COUNTBLANK($B$33:B966))</f>
        <v/>
      </c>
      <c r="B966" s="1"/>
      <c r="C966" s="10" t="str">
        <f>IF(B966="","",AVERAGE($B$33:B966))</f>
        <v/>
      </c>
      <c r="D966" s="10" t="str">
        <f>IF(B966="","",_xlfn.STDEV.S($B$33:B966))</f>
        <v/>
      </c>
      <c r="E966" s="82" t="str">
        <f t="shared" si="95"/>
        <v/>
      </c>
      <c r="F966" s="80" t="str">
        <f t="shared" si="92"/>
        <v/>
      </c>
      <c r="G966" s="80" t="str">
        <f t="shared" si="93"/>
        <v/>
      </c>
      <c r="H966" s="81" t="str">
        <f t="shared" si="96"/>
        <v/>
      </c>
      <c r="I966" s="83" t="str">
        <f t="shared" si="91"/>
        <v/>
      </c>
      <c r="J966" s="10" t="str">
        <f t="shared" si="94"/>
        <v/>
      </c>
    </row>
    <row r="967" spans="1:10" x14ac:dyDescent="0.25">
      <c r="A967" s="10" t="str">
        <f>IF(B967="","",COUNTA($B$33:B967)-COUNTBLANK($B$33:B967))</f>
        <v/>
      </c>
      <c r="B967" s="1"/>
      <c r="C967" s="10" t="str">
        <f>IF(B967="","",AVERAGE($B$33:B967))</f>
        <v/>
      </c>
      <c r="D967" s="10" t="str">
        <f>IF(B967="","",_xlfn.STDEV.S($B$33:B967))</f>
        <v/>
      </c>
      <c r="E967" s="82" t="str">
        <f t="shared" si="95"/>
        <v/>
      </c>
      <c r="F967" s="80" t="str">
        <f t="shared" si="92"/>
        <v/>
      </c>
      <c r="G967" s="80" t="str">
        <f t="shared" si="93"/>
        <v/>
      </c>
      <c r="H967" s="81" t="str">
        <f t="shared" si="96"/>
        <v/>
      </c>
      <c r="I967" s="83" t="str">
        <f t="shared" si="91"/>
        <v/>
      </c>
      <c r="J967" s="10" t="str">
        <f t="shared" si="94"/>
        <v/>
      </c>
    </row>
    <row r="968" spans="1:10" x14ac:dyDescent="0.25">
      <c r="A968" s="10" t="str">
        <f>IF(B968="","",COUNTA($B$33:B968)-COUNTBLANK($B$33:B968))</f>
        <v/>
      </c>
      <c r="B968" s="1"/>
      <c r="C968" s="10" t="str">
        <f>IF(B968="","",AVERAGE($B$33:B968))</f>
        <v/>
      </c>
      <c r="D968" s="10" t="str">
        <f>IF(B968="","",_xlfn.STDEV.S($B$33:B968))</f>
        <v/>
      </c>
      <c r="E968" s="82" t="str">
        <f t="shared" si="95"/>
        <v/>
      </c>
      <c r="F968" s="80" t="str">
        <f t="shared" si="92"/>
        <v/>
      </c>
      <c r="G968" s="80" t="str">
        <f t="shared" si="93"/>
        <v/>
      </c>
      <c r="H968" s="81" t="str">
        <f t="shared" si="96"/>
        <v/>
      </c>
      <c r="I968" s="83" t="str">
        <f t="shared" si="91"/>
        <v/>
      </c>
      <c r="J968" s="10" t="str">
        <f t="shared" si="94"/>
        <v/>
      </c>
    </row>
    <row r="969" spans="1:10" x14ac:dyDescent="0.25">
      <c r="A969" s="10" t="str">
        <f>IF(B969="","",COUNTA($B$33:B969)-COUNTBLANK($B$33:B969))</f>
        <v/>
      </c>
      <c r="B969" s="1"/>
      <c r="C969" s="10" t="str">
        <f>IF(B969="","",AVERAGE($B$33:B969))</f>
        <v/>
      </c>
      <c r="D969" s="10" t="str">
        <f>IF(B969="","",_xlfn.STDEV.S($B$33:B969))</f>
        <v/>
      </c>
      <c r="E969" s="82" t="str">
        <f t="shared" si="95"/>
        <v/>
      </c>
      <c r="F969" s="80" t="str">
        <f t="shared" si="92"/>
        <v/>
      </c>
      <c r="G969" s="80" t="str">
        <f t="shared" si="93"/>
        <v/>
      </c>
      <c r="H969" s="81" t="str">
        <f t="shared" si="96"/>
        <v/>
      </c>
      <c r="I969" s="83" t="str">
        <f t="shared" si="91"/>
        <v/>
      </c>
      <c r="J969" s="10" t="str">
        <f t="shared" si="94"/>
        <v/>
      </c>
    </row>
    <row r="970" spans="1:10" x14ac:dyDescent="0.25">
      <c r="A970" s="10" t="str">
        <f>IF(B970="","",COUNTA($B$33:B970)-COUNTBLANK($B$33:B970))</f>
        <v/>
      </c>
      <c r="B970" s="1"/>
      <c r="C970" s="10" t="str">
        <f>IF(B970="","",AVERAGE($B$33:B970))</f>
        <v/>
      </c>
      <c r="D970" s="10" t="str">
        <f>IF(B970="","",_xlfn.STDEV.S($B$33:B970))</f>
        <v/>
      </c>
      <c r="E970" s="82" t="str">
        <f t="shared" si="95"/>
        <v/>
      </c>
      <c r="F970" s="80" t="str">
        <f t="shared" si="92"/>
        <v/>
      </c>
      <c r="G970" s="80" t="str">
        <f t="shared" si="93"/>
        <v/>
      </c>
      <c r="H970" s="81" t="str">
        <f t="shared" si="96"/>
        <v/>
      </c>
      <c r="I970" s="83" t="str">
        <f t="shared" si="91"/>
        <v/>
      </c>
      <c r="J970" s="10" t="str">
        <f t="shared" si="94"/>
        <v/>
      </c>
    </row>
    <row r="971" spans="1:10" x14ac:dyDescent="0.25">
      <c r="A971" s="10" t="str">
        <f>IF(B971="","",COUNTA($B$33:B971)-COUNTBLANK($B$33:B971))</f>
        <v/>
      </c>
      <c r="B971" s="1"/>
      <c r="C971" s="10" t="str">
        <f>IF(B971="","",AVERAGE($B$33:B971))</f>
        <v/>
      </c>
      <c r="D971" s="10" t="str">
        <f>IF(B971="","",_xlfn.STDEV.S($B$33:B971))</f>
        <v/>
      </c>
      <c r="E971" s="82" t="str">
        <f t="shared" si="95"/>
        <v/>
      </c>
      <c r="F971" s="80" t="str">
        <f t="shared" si="92"/>
        <v/>
      </c>
      <c r="G971" s="80" t="str">
        <f t="shared" si="93"/>
        <v/>
      </c>
      <c r="H971" s="81" t="str">
        <f t="shared" si="96"/>
        <v/>
      </c>
      <c r="I971" s="83" t="str">
        <f t="shared" si="91"/>
        <v/>
      </c>
      <c r="J971" s="10" t="str">
        <f t="shared" si="94"/>
        <v/>
      </c>
    </row>
    <row r="972" spans="1:10" x14ac:dyDescent="0.25">
      <c r="A972" s="10" t="str">
        <f>IF(B972="","",COUNTA($B$33:B972)-COUNTBLANK($B$33:B972))</f>
        <v/>
      </c>
      <c r="B972" s="1"/>
      <c r="C972" s="10" t="str">
        <f>IF(B972="","",AVERAGE($B$33:B972))</f>
        <v/>
      </c>
      <c r="D972" s="10" t="str">
        <f>IF(B972="","",_xlfn.STDEV.S($B$33:B972))</f>
        <v/>
      </c>
      <c r="E972" s="82" t="str">
        <f t="shared" si="95"/>
        <v/>
      </c>
      <c r="F972" s="80" t="str">
        <f t="shared" si="92"/>
        <v/>
      </c>
      <c r="G972" s="80" t="str">
        <f t="shared" si="93"/>
        <v/>
      </c>
      <c r="H972" s="81" t="str">
        <f t="shared" si="96"/>
        <v/>
      </c>
      <c r="I972" s="83" t="str">
        <f t="shared" si="91"/>
        <v/>
      </c>
      <c r="J972" s="10" t="str">
        <f t="shared" si="94"/>
        <v/>
      </c>
    </row>
    <row r="973" spans="1:10" x14ac:dyDescent="0.25">
      <c r="A973" s="10" t="str">
        <f>IF(B973="","",COUNTA($B$33:B973)-COUNTBLANK($B$33:B973))</f>
        <v/>
      </c>
      <c r="B973" s="1"/>
      <c r="C973" s="10" t="str">
        <f>IF(B973="","",AVERAGE($B$33:B973))</f>
        <v/>
      </c>
      <c r="D973" s="10" t="str">
        <f>IF(B973="","",_xlfn.STDEV.S($B$33:B973))</f>
        <v/>
      </c>
      <c r="E973" s="82" t="str">
        <f t="shared" si="95"/>
        <v/>
      </c>
      <c r="F973" s="80" t="str">
        <f t="shared" si="92"/>
        <v/>
      </c>
      <c r="G973" s="80" t="str">
        <f t="shared" si="93"/>
        <v/>
      </c>
      <c r="H973" s="81" t="str">
        <f t="shared" si="96"/>
        <v/>
      </c>
      <c r="I973" s="83" t="str">
        <f t="shared" si="91"/>
        <v/>
      </c>
      <c r="J973" s="10" t="str">
        <f t="shared" si="94"/>
        <v/>
      </c>
    </row>
    <row r="974" spans="1:10" x14ac:dyDescent="0.25">
      <c r="A974" s="10" t="str">
        <f>IF(B974="","",COUNTA($B$33:B974)-COUNTBLANK($B$33:B974))</f>
        <v/>
      </c>
      <c r="B974" s="1"/>
      <c r="C974" s="10" t="str">
        <f>IF(B974="","",AVERAGE($B$33:B974))</f>
        <v/>
      </c>
      <c r="D974" s="10" t="str">
        <f>IF(B974="","",_xlfn.STDEV.S($B$33:B974))</f>
        <v/>
      </c>
      <c r="E974" s="82" t="str">
        <f t="shared" si="95"/>
        <v/>
      </c>
      <c r="F974" s="80" t="str">
        <f t="shared" si="92"/>
        <v/>
      </c>
      <c r="G974" s="80" t="str">
        <f t="shared" si="93"/>
        <v/>
      </c>
      <c r="H974" s="81" t="str">
        <f t="shared" si="96"/>
        <v/>
      </c>
      <c r="I974" s="83" t="str">
        <f t="shared" si="91"/>
        <v/>
      </c>
      <c r="J974" s="10" t="str">
        <f t="shared" si="94"/>
        <v/>
      </c>
    </row>
    <row r="975" spans="1:10" x14ac:dyDescent="0.25">
      <c r="A975" s="10" t="str">
        <f>IF(B975="","",COUNTA($B$33:B975)-COUNTBLANK($B$33:B975))</f>
        <v/>
      </c>
      <c r="B975" s="1"/>
      <c r="C975" s="10" t="str">
        <f>IF(B975="","",AVERAGE($B$33:B975))</f>
        <v/>
      </c>
      <c r="D975" s="10" t="str">
        <f>IF(B975="","",_xlfn.STDEV.S($B$33:B975))</f>
        <v/>
      </c>
      <c r="E975" s="82" t="str">
        <f t="shared" si="95"/>
        <v/>
      </c>
      <c r="F975" s="80" t="str">
        <f t="shared" si="92"/>
        <v/>
      </c>
      <c r="G975" s="80" t="str">
        <f t="shared" si="93"/>
        <v/>
      </c>
      <c r="H975" s="81" t="str">
        <f t="shared" si="96"/>
        <v/>
      </c>
      <c r="I975" s="83" t="str">
        <f t="shared" si="91"/>
        <v/>
      </c>
      <c r="J975" s="10" t="str">
        <f t="shared" si="94"/>
        <v/>
      </c>
    </row>
    <row r="976" spans="1:10" x14ac:dyDescent="0.25">
      <c r="A976" s="10" t="str">
        <f>IF(B976="","",COUNTA($B$33:B976)-COUNTBLANK($B$33:B976))</f>
        <v/>
      </c>
      <c r="B976" s="1"/>
      <c r="C976" s="10" t="str">
        <f>IF(B976="","",AVERAGE($B$33:B976))</f>
        <v/>
      </c>
      <c r="D976" s="10" t="str">
        <f>IF(B976="","",_xlfn.STDEV.S($B$33:B976))</f>
        <v/>
      </c>
      <c r="E976" s="82" t="str">
        <f t="shared" si="95"/>
        <v/>
      </c>
      <c r="F976" s="80" t="str">
        <f t="shared" si="92"/>
        <v/>
      </c>
      <c r="G976" s="80" t="str">
        <f t="shared" si="93"/>
        <v/>
      </c>
      <c r="H976" s="81" t="str">
        <f t="shared" si="96"/>
        <v/>
      </c>
      <c r="I976" s="83" t="str">
        <f t="shared" ref="I976:I1039" si="97">IF(D976="","",_xlfn.CONFIDENCE.NORM(1-$C$11,E976,A976))</f>
        <v/>
      </c>
      <c r="J976" s="10" t="str">
        <f t="shared" si="94"/>
        <v/>
      </c>
    </row>
    <row r="977" spans="1:10" x14ac:dyDescent="0.25">
      <c r="A977" s="10" t="str">
        <f>IF(B977="","",COUNTA($B$33:B977)-COUNTBLANK($B$33:B977))</f>
        <v/>
      </c>
      <c r="B977" s="1"/>
      <c r="C977" s="10" t="str">
        <f>IF(B977="","",AVERAGE($B$33:B977))</f>
        <v/>
      </c>
      <c r="D977" s="10" t="str">
        <f>IF(B977="","",_xlfn.STDEV.S($B$33:B977))</f>
        <v/>
      </c>
      <c r="E977" s="82" t="str">
        <f t="shared" si="95"/>
        <v/>
      </c>
      <c r="F977" s="80" t="str">
        <f t="shared" si="92"/>
        <v/>
      </c>
      <c r="G977" s="80" t="str">
        <f t="shared" si="93"/>
        <v/>
      </c>
      <c r="H977" s="81" t="str">
        <f t="shared" si="96"/>
        <v/>
      </c>
      <c r="I977" s="83" t="str">
        <f t="shared" si="97"/>
        <v/>
      </c>
      <c r="J977" s="10" t="str">
        <f t="shared" si="94"/>
        <v/>
      </c>
    </row>
    <row r="978" spans="1:10" x14ac:dyDescent="0.25">
      <c r="A978" s="10" t="str">
        <f>IF(B978="","",COUNTA($B$33:B978)-COUNTBLANK($B$33:B978))</f>
        <v/>
      </c>
      <c r="B978" s="1"/>
      <c r="C978" s="10" t="str">
        <f>IF(B978="","",AVERAGE($B$33:B978))</f>
        <v/>
      </c>
      <c r="D978" s="10" t="str">
        <f>IF(B978="","",_xlfn.STDEV.S($B$33:B978))</f>
        <v/>
      </c>
      <c r="E978" s="82" t="str">
        <f t="shared" si="95"/>
        <v/>
      </c>
      <c r="F978" s="80" t="str">
        <f t="shared" si="92"/>
        <v/>
      </c>
      <c r="G978" s="80" t="str">
        <f t="shared" si="93"/>
        <v/>
      </c>
      <c r="H978" s="81" t="str">
        <f t="shared" si="96"/>
        <v/>
      </c>
      <c r="I978" s="83" t="str">
        <f t="shared" si="97"/>
        <v/>
      </c>
      <c r="J978" s="10" t="str">
        <f t="shared" si="94"/>
        <v/>
      </c>
    </row>
    <row r="979" spans="1:10" x14ac:dyDescent="0.25">
      <c r="A979" s="10" t="str">
        <f>IF(B979="","",COUNTA($B$33:B979)-COUNTBLANK($B$33:B979))</f>
        <v/>
      </c>
      <c r="B979" s="1"/>
      <c r="C979" s="10" t="str">
        <f>IF(B979="","",AVERAGE($B$33:B979))</f>
        <v/>
      </c>
      <c r="D979" s="10" t="str">
        <f>IF(B979="","",_xlfn.STDEV.S($B$33:B979))</f>
        <v/>
      </c>
      <c r="E979" s="82" t="str">
        <f t="shared" si="95"/>
        <v/>
      </c>
      <c r="F979" s="80" t="str">
        <f t="shared" si="92"/>
        <v/>
      </c>
      <c r="G979" s="80" t="str">
        <f t="shared" si="93"/>
        <v/>
      </c>
      <c r="H979" s="81" t="str">
        <f t="shared" si="96"/>
        <v/>
      </c>
      <c r="I979" s="83" t="str">
        <f t="shared" si="97"/>
        <v/>
      </c>
      <c r="J979" s="10" t="str">
        <f t="shared" si="94"/>
        <v/>
      </c>
    </row>
    <row r="980" spans="1:10" x14ac:dyDescent="0.25">
      <c r="A980" s="10" t="str">
        <f>IF(B980="","",COUNTA($B$33:B980)-COUNTBLANK($B$33:B980))</f>
        <v/>
      </c>
      <c r="B980" s="1"/>
      <c r="C980" s="10" t="str">
        <f>IF(B980="","",AVERAGE($B$33:B980))</f>
        <v/>
      </c>
      <c r="D980" s="10" t="str">
        <f>IF(B980="","",_xlfn.STDEV.S($B$33:B980))</f>
        <v/>
      </c>
      <c r="E980" s="82" t="str">
        <f t="shared" si="95"/>
        <v/>
      </c>
      <c r="F980" s="80" t="str">
        <f t="shared" si="92"/>
        <v/>
      </c>
      <c r="G980" s="80" t="str">
        <f t="shared" si="93"/>
        <v/>
      </c>
      <c r="H980" s="81" t="str">
        <f t="shared" si="96"/>
        <v/>
      </c>
      <c r="I980" s="83" t="str">
        <f t="shared" si="97"/>
        <v/>
      </c>
      <c r="J980" s="10" t="str">
        <f t="shared" si="94"/>
        <v/>
      </c>
    </row>
    <row r="981" spans="1:10" x14ac:dyDescent="0.25">
      <c r="A981" s="10" t="str">
        <f>IF(B981="","",COUNTA($B$33:B981)-COUNTBLANK($B$33:B981))</f>
        <v/>
      </c>
      <c r="B981" s="1"/>
      <c r="C981" s="10" t="str">
        <f>IF(B981="","",AVERAGE($B$33:B981))</f>
        <v/>
      </c>
      <c r="D981" s="10" t="str">
        <f>IF(B981="","",_xlfn.STDEV.S($B$33:B981))</f>
        <v/>
      </c>
      <c r="E981" s="82" t="str">
        <f t="shared" si="95"/>
        <v/>
      </c>
      <c r="F981" s="80" t="str">
        <f t="shared" si="92"/>
        <v/>
      </c>
      <c r="G981" s="80" t="str">
        <f t="shared" si="93"/>
        <v/>
      </c>
      <c r="H981" s="81" t="str">
        <f t="shared" si="96"/>
        <v/>
      </c>
      <c r="I981" s="83" t="str">
        <f t="shared" si="97"/>
        <v/>
      </c>
      <c r="J981" s="10" t="str">
        <f t="shared" si="94"/>
        <v/>
      </c>
    </row>
    <row r="982" spans="1:10" x14ac:dyDescent="0.25">
      <c r="A982" s="10" t="str">
        <f>IF(B982="","",COUNTA($B$33:B982)-COUNTBLANK($B$33:B982))</f>
        <v/>
      </c>
      <c r="B982" s="1"/>
      <c r="C982" s="10" t="str">
        <f>IF(B982="","",AVERAGE($B$33:B982))</f>
        <v/>
      </c>
      <c r="D982" s="10" t="str">
        <f>IF(B982="","",_xlfn.STDEV.S($B$33:B982))</f>
        <v/>
      </c>
      <c r="E982" s="82" t="str">
        <f t="shared" si="95"/>
        <v/>
      </c>
      <c r="F982" s="80" t="str">
        <f t="shared" si="92"/>
        <v/>
      </c>
      <c r="G982" s="80" t="str">
        <f t="shared" si="93"/>
        <v/>
      </c>
      <c r="H982" s="81" t="str">
        <f t="shared" si="96"/>
        <v/>
      </c>
      <c r="I982" s="83" t="str">
        <f t="shared" si="97"/>
        <v/>
      </c>
      <c r="J982" s="10" t="str">
        <f t="shared" si="94"/>
        <v/>
      </c>
    </row>
    <row r="983" spans="1:10" x14ac:dyDescent="0.25">
      <c r="A983" s="10" t="str">
        <f>IF(B983="","",COUNTA($B$33:B983)-COUNTBLANK($B$33:B983))</f>
        <v/>
      </c>
      <c r="B983" s="1"/>
      <c r="C983" s="10" t="str">
        <f>IF(B983="","",AVERAGE($B$33:B983))</f>
        <v/>
      </c>
      <c r="D983" s="10" t="str">
        <f>IF(B983="","",_xlfn.STDEV.S($B$33:B983))</f>
        <v/>
      </c>
      <c r="E983" s="82" t="str">
        <f t="shared" si="95"/>
        <v/>
      </c>
      <c r="F983" s="80" t="str">
        <f t="shared" si="92"/>
        <v/>
      </c>
      <c r="G983" s="80" t="str">
        <f t="shared" si="93"/>
        <v/>
      </c>
      <c r="H983" s="81" t="str">
        <f t="shared" si="96"/>
        <v/>
      </c>
      <c r="I983" s="83" t="str">
        <f t="shared" si="97"/>
        <v/>
      </c>
      <c r="J983" s="10" t="str">
        <f t="shared" si="94"/>
        <v/>
      </c>
    </row>
    <row r="984" spans="1:10" x14ac:dyDescent="0.25">
      <c r="A984" s="10" t="str">
        <f>IF(B984="","",COUNTA($B$33:B984)-COUNTBLANK($B$33:B984))</f>
        <v/>
      </c>
      <c r="B984" s="1"/>
      <c r="C984" s="10" t="str">
        <f>IF(B984="","",AVERAGE($B$33:B984))</f>
        <v/>
      </c>
      <c r="D984" s="10" t="str">
        <f>IF(B984="","",_xlfn.STDEV.S($B$33:B984))</f>
        <v/>
      </c>
      <c r="E984" s="82" t="str">
        <f t="shared" si="95"/>
        <v/>
      </c>
      <c r="F984" s="80" t="str">
        <f t="shared" si="92"/>
        <v/>
      </c>
      <c r="G984" s="80" t="str">
        <f t="shared" si="93"/>
        <v/>
      </c>
      <c r="H984" s="81" t="str">
        <f t="shared" si="96"/>
        <v/>
      </c>
      <c r="I984" s="83" t="str">
        <f t="shared" si="97"/>
        <v/>
      </c>
      <c r="J984" s="10" t="str">
        <f t="shared" si="94"/>
        <v/>
      </c>
    </row>
    <row r="985" spans="1:10" x14ac:dyDescent="0.25">
      <c r="A985" s="10" t="str">
        <f>IF(B985="","",COUNTA($B$33:B985)-COUNTBLANK($B$33:B985))</f>
        <v/>
      </c>
      <c r="B985" s="1"/>
      <c r="C985" s="10" t="str">
        <f>IF(B985="","",AVERAGE($B$33:B985))</f>
        <v/>
      </c>
      <c r="D985" s="10" t="str">
        <f>IF(B985="","",_xlfn.STDEV.S($B$33:B985))</f>
        <v/>
      </c>
      <c r="E985" s="82" t="str">
        <f t="shared" si="95"/>
        <v/>
      </c>
      <c r="F985" s="80" t="str">
        <f t="shared" si="92"/>
        <v/>
      </c>
      <c r="G985" s="80" t="str">
        <f t="shared" si="93"/>
        <v/>
      </c>
      <c r="H985" s="81" t="str">
        <f t="shared" si="96"/>
        <v/>
      </c>
      <c r="I985" s="83" t="str">
        <f t="shared" si="97"/>
        <v/>
      </c>
      <c r="J985" s="10" t="str">
        <f t="shared" si="94"/>
        <v/>
      </c>
    </row>
    <row r="986" spans="1:10" x14ac:dyDescent="0.25">
      <c r="A986" s="10" t="str">
        <f>IF(B986="","",COUNTA($B$33:B986)-COUNTBLANK($B$33:B986))</f>
        <v/>
      </c>
      <c r="B986" s="1"/>
      <c r="C986" s="10" t="str">
        <f>IF(B986="","",AVERAGE($B$33:B986))</f>
        <v/>
      </c>
      <c r="D986" s="10" t="str">
        <f>IF(B986="","",_xlfn.STDEV.S($B$33:B986))</f>
        <v/>
      </c>
      <c r="E986" s="82" t="str">
        <f t="shared" si="95"/>
        <v/>
      </c>
      <c r="F986" s="80" t="str">
        <f t="shared" si="92"/>
        <v/>
      </c>
      <c r="G986" s="80" t="str">
        <f t="shared" si="93"/>
        <v/>
      </c>
      <c r="H986" s="81" t="str">
        <f t="shared" si="96"/>
        <v/>
      </c>
      <c r="I986" s="83" t="str">
        <f t="shared" si="97"/>
        <v/>
      </c>
      <c r="J986" s="10" t="str">
        <f t="shared" si="94"/>
        <v/>
      </c>
    </row>
    <row r="987" spans="1:10" x14ac:dyDescent="0.25">
      <c r="A987" s="10" t="str">
        <f>IF(B987="","",COUNTA($B$33:B987)-COUNTBLANK($B$33:B987))</f>
        <v/>
      </c>
      <c r="B987" s="1"/>
      <c r="C987" s="10" t="str">
        <f>IF(B987="","",AVERAGE($B$33:B987))</f>
        <v/>
      </c>
      <c r="D987" s="10" t="str">
        <f>IF(B987="","",_xlfn.STDEV.S($B$33:B987))</f>
        <v/>
      </c>
      <c r="E987" s="82" t="str">
        <f t="shared" si="95"/>
        <v/>
      </c>
      <c r="F987" s="80" t="str">
        <f t="shared" si="92"/>
        <v/>
      </c>
      <c r="G987" s="80" t="str">
        <f t="shared" si="93"/>
        <v/>
      </c>
      <c r="H987" s="81" t="str">
        <f t="shared" si="96"/>
        <v/>
      </c>
      <c r="I987" s="83" t="str">
        <f t="shared" si="97"/>
        <v/>
      </c>
      <c r="J987" s="10" t="str">
        <f t="shared" si="94"/>
        <v/>
      </c>
    </row>
    <row r="988" spans="1:10" x14ac:dyDescent="0.25">
      <c r="A988" s="10" t="str">
        <f>IF(B988="","",COUNTA($B$33:B988)-COUNTBLANK($B$33:B988))</f>
        <v/>
      </c>
      <c r="B988" s="1"/>
      <c r="C988" s="10" t="str">
        <f>IF(B988="","",AVERAGE($B$33:B988))</f>
        <v/>
      </c>
      <c r="D988" s="10" t="str">
        <f>IF(B988="","",_xlfn.STDEV.S($B$33:B988))</f>
        <v/>
      </c>
      <c r="E988" s="82" t="str">
        <f t="shared" si="95"/>
        <v/>
      </c>
      <c r="F988" s="80" t="str">
        <f t="shared" si="92"/>
        <v/>
      </c>
      <c r="G988" s="80" t="str">
        <f t="shared" si="93"/>
        <v/>
      </c>
      <c r="H988" s="81" t="str">
        <f t="shared" si="96"/>
        <v/>
      </c>
      <c r="I988" s="83" t="str">
        <f t="shared" si="97"/>
        <v/>
      </c>
      <c r="J988" s="10" t="str">
        <f t="shared" si="94"/>
        <v/>
      </c>
    </row>
    <row r="989" spans="1:10" x14ac:dyDescent="0.25">
      <c r="A989" s="10" t="str">
        <f>IF(B989="","",COUNTA($B$33:B989)-COUNTBLANK($B$33:B989))</f>
        <v/>
      </c>
      <c r="B989" s="1"/>
      <c r="C989" s="10" t="str">
        <f>IF(B989="","",AVERAGE($B$33:B989))</f>
        <v/>
      </c>
      <c r="D989" s="10" t="str">
        <f>IF(B989="","",_xlfn.STDEV.S($B$33:B989))</f>
        <v/>
      </c>
      <c r="E989" s="82" t="str">
        <f t="shared" si="95"/>
        <v/>
      </c>
      <c r="F989" s="80" t="str">
        <f t="shared" si="92"/>
        <v/>
      </c>
      <c r="G989" s="80" t="str">
        <f t="shared" si="93"/>
        <v/>
      </c>
      <c r="H989" s="81" t="str">
        <f t="shared" si="96"/>
        <v/>
      </c>
      <c r="I989" s="83" t="str">
        <f t="shared" si="97"/>
        <v/>
      </c>
      <c r="J989" s="10" t="str">
        <f t="shared" si="94"/>
        <v/>
      </c>
    </row>
    <row r="990" spans="1:10" x14ac:dyDescent="0.25">
      <c r="A990" s="10" t="str">
        <f>IF(B990="","",COUNTA($B$33:B990)-COUNTBLANK($B$33:B990))</f>
        <v/>
      </c>
      <c r="B990" s="1"/>
      <c r="C990" s="10" t="str">
        <f>IF(B990="","",AVERAGE($B$33:B990))</f>
        <v/>
      </c>
      <c r="D990" s="10" t="str">
        <f>IF(B990="","",_xlfn.STDEV.S($B$33:B990))</f>
        <v/>
      </c>
      <c r="E990" s="82" t="str">
        <f t="shared" si="95"/>
        <v/>
      </c>
      <c r="F990" s="80" t="str">
        <f t="shared" si="92"/>
        <v/>
      </c>
      <c r="G990" s="80" t="str">
        <f t="shared" si="93"/>
        <v/>
      </c>
      <c r="H990" s="81" t="str">
        <f t="shared" si="96"/>
        <v/>
      </c>
      <c r="I990" s="83" t="str">
        <f t="shared" si="97"/>
        <v/>
      </c>
      <c r="J990" s="10" t="str">
        <f t="shared" si="94"/>
        <v/>
      </c>
    </row>
    <row r="991" spans="1:10" x14ac:dyDescent="0.25">
      <c r="A991" s="10" t="str">
        <f>IF(B991="","",COUNTA($B$33:B991)-COUNTBLANK($B$33:B991))</f>
        <v/>
      </c>
      <c r="B991" s="1"/>
      <c r="C991" s="10" t="str">
        <f>IF(B991="","",AVERAGE($B$33:B991))</f>
        <v/>
      </c>
      <c r="D991" s="10" t="str">
        <f>IF(B991="","",_xlfn.STDEV.S($B$33:B991))</f>
        <v/>
      </c>
      <c r="E991" s="82" t="str">
        <f t="shared" si="95"/>
        <v/>
      </c>
      <c r="F991" s="80" t="str">
        <f t="shared" si="92"/>
        <v/>
      </c>
      <c r="G991" s="80" t="str">
        <f t="shared" si="93"/>
        <v/>
      </c>
      <c r="H991" s="81" t="str">
        <f t="shared" si="96"/>
        <v/>
      </c>
      <c r="I991" s="83" t="str">
        <f t="shared" si="97"/>
        <v/>
      </c>
      <c r="J991" s="10" t="str">
        <f t="shared" si="94"/>
        <v/>
      </c>
    </row>
    <row r="992" spans="1:10" x14ac:dyDescent="0.25">
      <c r="A992" s="10" t="str">
        <f>IF(B992="","",COUNTA($B$33:B992)-COUNTBLANK($B$33:B992))</f>
        <v/>
      </c>
      <c r="B992" s="1"/>
      <c r="C992" s="10" t="str">
        <f>IF(B992="","",AVERAGE($B$33:B992))</f>
        <v/>
      </c>
      <c r="D992" s="10" t="str">
        <f>IF(B992="","",_xlfn.STDEV.S($B$33:B992))</f>
        <v/>
      </c>
      <c r="E992" s="82" t="str">
        <f t="shared" si="95"/>
        <v/>
      </c>
      <c r="F992" s="80" t="str">
        <f t="shared" si="92"/>
        <v/>
      </c>
      <c r="G992" s="80" t="str">
        <f t="shared" si="93"/>
        <v/>
      </c>
      <c r="H992" s="81" t="str">
        <f t="shared" si="96"/>
        <v/>
      </c>
      <c r="I992" s="83" t="str">
        <f t="shared" si="97"/>
        <v/>
      </c>
      <c r="J992" s="10" t="str">
        <f t="shared" si="94"/>
        <v/>
      </c>
    </row>
    <row r="993" spans="1:10" x14ac:dyDescent="0.25">
      <c r="A993" s="10" t="str">
        <f>IF(B993="","",COUNTA($B$33:B993)-COUNTBLANK($B$33:B993))</f>
        <v/>
      </c>
      <c r="B993" s="1"/>
      <c r="C993" s="10" t="str">
        <f>IF(B993="","",AVERAGE($B$33:B993))</f>
        <v/>
      </c>
      <c r="D993" s="10" t="str">
        <f>IF(B993="","",_xlfn.STDEV.S($B$33:B993))</f>
        <v/>
      </c>
      <c r="E993" s="82" t="str">
        <f t="shared" si="95"/>
        <v/>
      </c>
      <c r="F993" s="80" t="str">
        <f t="shared" si="92"/>
        <v/>
      </c>
      <c r="G993" s="80" t="str">
        <f t="shared" si="93"/>
        <v/>
      </c>
      <c r="H993" s="81" t="str">
        <f t="shared" si="96"/>
        <v/>
      </c>
      <c r="I993" s="83" t="str">
        <f t="shared" si="97"/>
        <v/>
      </c>
      <c r="J993" s="10" t="str">
        <f t="shared" si="94"/>
        <v/>
      </c>
    </row>
    <row r="994" spans="1:10" x14ac:dyDescent="0.25">
      <c r="A994" s="10" t="str">
        <f>IF(B994="","",COUNTA($B$33:B994)-COUNTBLANK($B$33:B994))</f>
        <v/>
      </c>
      <c r="B994" s="1"/>
      <c r="C994" s="10" t="str">
        <f>IF(B994="","",AVERAGE($B$33:B994))</f>
        <v/>
      </c>
      <c r="D994" s="10" t="str">
        <f>IF(B994="","",_xlfn.STDEV.S($B$33:B994))</f>
        <v/>
      </c>
      <c r="E994" s="82" t="str">
        <f t="shared" si="95"/>
        <v/>
      </c>
      <c r="F994" s="80" t="str">
        <f t="shared" ref="F994:F1057" si="98">IF(D994="","",($C$5-$C$4)/(6*D994))</f>
        <v/>
      </c>
      <c r="G994" s="80" t="str">
        <f t="shared" ref="G994:G1057" si="99">IF(D994="","",MIN(($C$5-C994)/(3*D994),(C994-$C$4)/(3*D994)))</f>
        <v/>
      </c>
      <c r="H994" s="81" t="str">
        <f t="shared" si="96"/>
        <v/>
      </c>
      <c r="I994" s="83" t="str">
        <f t="shared" si="97"/>
        <v/>
      </c>
      <c r="J994" s="10" t="str">
        <f t="shared" ref="J994:J1057" si="100">IF(B994="","",B994)</f>
        <v/>
      </c>
    </row>
    <row r="995" spans="1:10" x14ac:dyDescent="0.25">
      <c r="A995" s="10" t="str">
        <f>IF(B995="","",COUNTA($B$33:B995)-COUNTBLANK($B$33:B995))</f>
        <v/>
      </c>
      <c r="B995" s="1"/>
      <c r="C995" s="10" t="str">
        <f>IF(B995="","",AVERAGE($B$33:B995))</f>
        <v/>
      </c>
      <c r="D995" s="10" t="str">
        <f>IF(B995="","",_xlfn.STDEV.S($B$33:B995))</f>
        <v/>
      </c>
      <c r="E995" s="82" t="str">
        <f t="shared" si="95"/>
        <v/>
      </c>
      <c r="F995" s="80" t="str">
        <f t="shared" si="98"/>
        <v/>
      </c>
      <c r="G995" s="80" t="str">
        <f t="shared" si="99"/>
        <v/>
      </c>
      <c r="H995" s="81" t="str">
        <f t="shared" si="96"/>
        <v/>
      </c>
      <c r="I995" s="83" t="str">
        <f t="shared" si="97"/>
        <v/>
      </c>
      <c r="J995" s="10" t="str">
        <f t="shared" si="100"/>
        <v/>
      </c>
    </row>
    <row r="996" spans="1:10" x14ac:dyDescent="0.25">
      <c r="A996" s="10" t="str">
        <f>IF(B996="","",COUNTA($B$33:B996)-COUNTBLANK($B$33:B996))</f>
        <v/>
      </c>
      <c r="B996" s="1"/>
      <c r="C996" s="10" t="str">
        <f>IF(B996="","",AVERAGE($B$33:B996))</f>
        <v/>
      </c>
      <c r="D996" s="10" t="str">
        <f>IF(B996="","",_xlfn.STDEV.S($B$33:B996))</f>
        <v/>
      </c>
      <c r="E996" s="82" t="str">
        <f t="shared" si="95"/>
        <v/>
      </c>
      <c r="F996" s="80" t="str">
        <f t="shared" si="98"/>
        <v/>
      </c>
      <c r="G996" s="80" t="str">
        <f t="shared" si="99"/>
        <v/>
      </c>
      <c r="H996" s="81" t="str">
        <f t="shared" si="96"/>
        <v/>
      </c>
      <c r="I996" s="83" t="str">
        <f t="shared" si="97"/>
        <v/>
      </c>
      <c r="J996" s="10" t="str">
        <f t="shared" si="100"/>
        <v/>
      </c>
    </row>
    <row r="997" spans="1:10" x14ac:dyDescent="0.25">
      <c r="A997" s="10" t="str">
        <f>IF(B997="","",COUNTA($B$33:B997)-COUNTBLANK($B$33:B997))</f>
        <v/>
      </c>
      <c r="B997" s="1"/>
      <c r="C997" s="10" t="str">
        <f>IF(B997="","",AVERAGE($B$33:B997))</f>
        <v/>
      </c>
      <c r="D997" s="10" t="str">
        <f>IF(B997="","",_xlfn.STDEV.S($B$33:B997))</f>
        <v/>
      </c>
      <c r="E997" s="82" t="str">
        <f t="shared" si="95"/>
        <v/>
      </c>
      <c r="F997" s="80" t="str">
        <f t="shared" si="98"/>
        <v/>
      </c>
      <c r="G997" s="80" t="str">
        <f t="shared" si="99"/>
        <v/>
      </c>
      <c r="H997" s="81" t="str">
        <f t="shared" si="96"/>
        <v/>
      </c>
      <c r="I997" s="83" t="str">
        <f t="shared" si="97"/>
        <v/>
      </c>
      <c r="J997" s="10" t="str">
        <f t="shared" si="100"/>
        <v/>
      </c>
    </row>
    <row r="998" spans="1:10" x14ac:dyDescent="0.25">
      <c r="A998" s="10" t="str">
        <f>IF(B998="","",COUNTA($B$33:B998)-COUNTBLANK($B$33:B998))</f>
        <v/>
      </c>
      <c r="B998" s="1"/>
      <c r="C998" s="10" t="str">
        <f>IF(B998="","",AVERAGE($B$33:B998))</f>
        <v/>
      </c>
      <c r="D998" s="10" t="str">
        <f>IF(B998="","",_xlfn.STDEV.S($B$33:B998))</f>
        <v/>
      </c>
      <c r="E998" s="82" t="str">
        <f t="shared" ref="E998:E1061" si="101">IF(D998="","",D998/C998)</f>
        <v/>
      </c>
      <c r="F998" s="80" t="str">
        <f t="shared" si="98"/>
        <v/>
      </c>
      <c r="G998" s="80" t="str">
        <f t="shared" si="99"/>
        <v/>
      </c>
      <c r="H998" s="81" t="str">
        <f t="shared" ref="H998:H1061" si="102">IF(D998="","",F998/(1+9*(F998-G998)^2))</f>
        <v/>
      </c>
      <c r="I998" s="83" t="str">
        <f t="shared" si="97"/>
        <v/>
      </c>
      <c r="J998" s="10" t="str">
        <f t="shared" si="100"/>
        <v/>
      </c>
    </row>
    <row r="999" spans="1:10" x14ac:dyDescent="0.25">
      <c r="A999" s="10" t="str">
        <f>IF(B999="","",COUNTA($B$33:B999)-COUNTBLANK($B$33:B999))</f>
        <v/>
      </c>
      <c r="B999" s="1"/>
      <c r="C999" s="10" t="str">
        <f>IF(B999="","",AVERAGE($B$33:B999))</f>
        <v/>
      </c>
      <c r="D999" s="10" t="str">
        <f>IF(B999="","",_xlfn.STDEV.S($B$33:B999))</f>
        <v/>
      </c>
      <c r="E999" s="82" t="str">
        <f t="shared" si="101"/>
        <v/>
      </c>
      <c r="F999" s="80" t="str">
        <f t="shared" si="98"/>
        <v/>
      </c>
      <c r="G999" s="80" t="str">
        <f t="shared" si="99"/>
        <v/>
      </c>
      <c r="H999" s="81" t="str">
        <f t="shared" si="102"/>
        <v/>
      </c>
      <c r="I999" s="83" t="str">
        <f t="shared" si="97"/>
        <v/>
      </c>
      <c r="J999" s="10" t="str">
        <f t="shared" si="100"/>
        <v/>
      </c>
    </row>
    <row r="1000" spans="1:10" x14ac:dyDescent="0.25">
      <c r="A1000" s="10" t="str">
        <f>IF(B1000="","",COUNTA($B$33:B1000)-COUNTBLANK($B$33:B1000))</f>
        <v/>
      </c>
      <c r="B1000" s="1"/>
      <c r="C1000" s="10" t="str">
        <f>IF(B1000="","",AVERAGE($B$33:B1000))</f>
        <v/>
      </c>
      <c r="D1000" s="10" t="str">
        <f>IF(B1000="","",_xlfn.STDEV.S($B$33:B1000))</f>
        <v/>
      </c>
      <c r="E1000" s="82" t="str">
        <f t="shared" si="101"/>
        <v/>
      </c>
      <c r="F1000" s="80" t="str">
        <f t="shared" si="98"/>
        <v/>
      </c>
      <c r="G1000" s="80" t="str">
        <f t="shared" si="99"/>
        <v/>
      </c>
      <c r="H1000" s="81" t="str">
        <f t="shared" si="102"/>
        <v/>
      </c>
      <c r="I1000" s="83" t="str">
        <f t="shared" si="97"/>
        <v/>
      </c>
      <c r="J1000" s="10" t="str">
        <f t="shared" si="100"/>
        <v/>
      </c>
    </row>
    <row r="1001" spans="1:10" x14ac:dyDescent="0.25">
      <c r="A1001" s="10" t="str">
        <f>IF(B1001="","",COUNTA($B$33:B1001)-COUNTBLANK($B$33:B1001))</f>
        <v/>
      </c>
      <c r="B1001" s="1"/>
      <c r="C1001" s="10" t="str">
        <f>IF(B1001="","",AVERAGE($B$33:B1001))</f>
        <v/>
      </c>
      <c r="D1001" s="10" t="str">
        <f>IF(B1001="","",_xlfn.STDEV.S($B$33:B1001))</f>
        <v/>
      </c>
      <c r="E1001" s="82" t="str">
        <f t="shared" si="101"/>
        <v/>
      </c>
      <c r="F1001" s="80" t="str">
        <f t="shared" si="98"/>
        <v/>
      </c>
      <c r="G1001" s="80" t="str">
        <f t="shared" si="99"/>
        <v/>
      </c>
      <c r="H1001" s="81" t="str">
        <f t="shared" si="102"/>
        <v/>
      </c>
      <c r="I1001" s="83" t="str">
        <f t="shared" si="97"/>
        <v/>
      </c>
      <c r="J1001" s="10" t="str">
        <f t="shared" si="100"/>
        <v/>
      </c>
    </row>
    <row r="1002" spans="1:10" x14ac:dyDescent="0.25">
      <c r="A1002" s="10" t="str">
        <f>IF(B1002="","",COUNTA($B$33:B1002)-COUNTBLANK($B$33:B1002))</f>
        <v/>
      </c>
      <c r="B1002" s="1"/>
      <c r="C1002" s="10" t="str">
        <f>IF(B1002="","",AVERAGE($B$33:B1002))</f>
        <v/>
      </c>
      <c r="D1002" s="10" t="str">
        <f>IF(B1002="","",_xlfn.STDEV.S($B$33:B1002))</f>
        <v/>
      </c>
      <c r="E1002" s="82" t="str">
        <f t="shared" si="101"/>
        <v/>
      </c>
      <c r="F1002" s="80" t="str">
        <f t="shared" si="98"/>
        <v/>
      </c>
      <c r="G1002" s="80" t="str">
        <f t="shared" si="99"/>
        <v/>
      </c>
      <c r="H1002" s="81" t="str">
        <f t="shared" si="102"/>
        <v/>
      </c>
      <c r="I1002" s="83" t="str">
        <f t="shared" si="97"/>
        <v/>
      </c>
      <c r="J1002" s="10" t="str">
        <f t="shared" si="100"/>
        <v/>
      </c>
    </row>
    <row r="1003" spans="1:10" x14ac:dyDescent="0.25">
      <c r="A1003" s="10" t="str">
        <f>IF(B1003="","",COUNTA($B$33:B1003)-COUNTBLANK($B$33:B1003))</f>
        <v/>
      </c>
      <c r="B1003" s="1"/>
      <c r="C1003" s="10" t="str">
        <f>IF(B1003="","",AVERAGE($B$33:B1003))</f>
        <v/>
      </c>
      <c r="D1003" s="10" t="str">
        <f>IF(B1003="","",_xlfn.STDEV.S($B$33:B1003))</f>
        <v/>
      </c>
      <c r="E1003" s="82" t="str">
        <f t="shared" si="101"/>
        <v/>
      </c>
      <c r="F1003" s="80" t="str">
        <f t="shared" si="98"/>
        <v/>
      </c>
      <c r="G1003" s="80" t="str">
        <f t="shared" si="99"/>
        <v/>
      </c>
      <c r="H1003" s="81" t="str">
        <f t="shared" si="102"/>
        <v/>
      </c>
      <c r="I1003" s="83" t="str">
        <f t="shared" si="97"/>
        <v/>
      </c>
      <c r="J1003" s="10" t="str">
        <f t="shared" si="100"/>
        <v/>
      </c>
    </row>
    <row r="1004" spans="1:10" x14ac:dyDescent="0.25">
      <c r="A1004" s="10" t="str">
        <f>IF(B1004="","",COUNTA($B$33:B1004)-COUNTBLANK($B$33:B1004))</f>
        <v/>
      </c>
      <c r="B1004" s="1"/>
      <c r="C1004" s="10" t="str">
        <f>IF(B1004="","",AVERAGE($B$33:B1004))</f>
        <v/>
      </c>
      <c r="D1004" s="10" t="str">
        <f>IF(B1004="","",_xlfn.STDEV.S($B$33:B1004))</f>
        <v/>
      </c>
      <c r="E1004" s="82" t="str">
        <f t="shared" si="101"/>
        <v/>
      </c>
      <c r="F1004" s="80" t="str">
        <f t="shared" si="98"/>
        <v/>
      </c>
      <c r="G1004" s="80" t="str">
        <f t="shared" si="99"/>
        <v/>
      </c>
      <c r="H1004" s="81" t="str">
        <f t="shared" si="102"/>
        <v/>
      </c>
      <c r="I1004" s="83" t="str">
        <f t="shared" si="97"/>
        <v/>
      </c>
      <c r="J1004" s="10" t="str">
        <f t="shared" si="100"/>
        <v/>
      </c>
    </row>
    <row r="1005" spans="1:10" x14ac:dyDescent="0.25">
      <c r="A1005" s="10" t="str">
        <f>IF(B1005="","",COUNTA($B$33:B1005)-COUNTBLANK($B$33:B1005))</f>
        <v/>
      </c>
      <c r="B1005" s="1"/>
      <c r="C1005" s="10" t="str">
        <f>IF(B1005="","",AVERAGE($B$33:B1005))</f>
        <v/>
      </c>
      <c r="D1005" s="10" t="str">
        <f>IF(B1005="","",_xlfn.STDEV.S($B$33:B1005))</f>
        <v/>
      </c>
      <c r="E1005" s="82" t="str">
        <f t="shared" si="101"/>
        <v/>
      </c>
      <c r="F1005" s="80" t="str">
        <f t="shared" si="98"/>
        <v/>
      </c>
      <c r="G1005" s="80" t="str">
        <f t="shared" si="99"/>
        <v/>
      </c>
      <c r="H1005" s="81" t="str">
        <f t="shared" si="102"/>
        <v/>
      </c>
      <c r="I1005" s="83" t="str">
        <f t="shared" si="97"/>
        <v/>
      </c>
      <c r="J1005" s="10" t="str">
        <f t="shared" si="100"/>
        <v/>
      </c>
    </row>
    <row r="1006" spans="1:10" x14ac:dyDescent="0.25">
      <c r="A1006" s="10" t="str">
        <f>IF(B1006="","",COUNTA($B$33:B1006)-COUNTBLANK($B$33:B1006))</f>
        <v/>
      </c>
      <c r="B1006" s="1"/>
      <c r="C1006" s="10" t="str">
        <f>IF(B1006="","",AVERAGE($B$33:B1006))</f>
        <v/>
      </c>
      <c r="D1006" s="10" t="str">
        <f>IF(B1006="","",_xlfn.STDEV.S($B$33:B1006))</f>
        <v/>
      </c>
      <c r="E1006" s="82" t="str">
        <f t="shared" si="101"/>
        <v/>
      </c>
      <c r="F1006" s="80" t="str">
        <f t="shared" si="98"/>
        <v/>
      </c>
      <c r="G1006" s="80" t="str">
        <f t="shared" si="99"/>
        <v/>
      </c>
      <c r="H1006" s="81" t="str">
        <f t="shared" si="102"/>
        <v/>
      </c>
      <c r="I1006" s="83" t="str">
        <f t="shared" si="97"/>
        <v/>
      </c>
      <c r="J1006" s="10" t="str">
        <f t="shared" si="100"/>
        <v/>
      </c>
    </row>
    <row r="1007" spans="1:10" x14ac:dyDescent="0.25">
      <c r="A1007" s="10" t="str">
        <f>IF(B1007="","",COUNTA($B$33:B1007)-COUNTBLANK($B$33:B1007))</f>
        <v/>
      </c>
      <c r="B1007" s="1"/>
      <c r="C1007" s="10" t="str">
        <f>IF(B1007="","",AVERAGE($B$33:B1007))</f>
        <v/>
      </c>
      <c r="D1007" s="10" t="str">
        <f>IF(B1007="","",_xlfn.STDEV.S($B$33:B1007))</f>
        <v/>
      </c>
      <c r="E1007" s="82" t="str">
        <f t="shared" si="101"/>
        <v/>
      </c>
      <c r="F1007" s="80" t="str">
        <f t="shared" si="98"/>
        <v/>
      </c>
      <c r="G1007" s="80" t="str">
        <f t="shared" si="99"/>
        <v/>
      </c>
      <c r="H1007" s="81" t="str">
        <f t="shared" si="102"/>
        <v/>
      </c>
      <c r="I1007" s="83" t="str">
        <f t="shared" si="97"/>
        <v/>
      </c>
      <c r="J1007" s="10" t="str">
        <f t="shared" si="100"/>
        <v/>
      </c>
    </row>
    <row r="1008" spans="1:10" x14ac:dyDescent="0.25">
      <c r="A1008" s="10" t="str">
        <f>IF(B1008="","",COUNTA($B$33:B1008)-COUNTBLANK($B$33:B1008))</f>
        <v/>
      </c>
      <c r="B1008" s="1"/>
      <c r="C1008" s="10" t="str">
        <f>IF(B1008="","",AVERAGE($B$33:B1008))</f>
        <v/>
      </c>
      <c r="D1008" s="10" t="str">
        <f>IF(B1008="","",_xlfn.STDEV.S($B$33:B1008))</f>
        <v/>
      </c>
      <c r="E1008" s="82" t="str">
        <f t="shared" si="101"/>
        <v/>
      </c>
      <c r="F1008" s="80" t="str">
        <f t="shared" si="98"/>
        <v/>
      </c>
      <c r="G1008" s="80" t="str">
        <f t="shared" si="99"/>
        <v/>
      </c>
      <c r="H1008" s="81" t="str">
        <f t="shared" si="102"/>
        <v/>
      </c>
      <c r="I1008" s="83" t="str">
        <f t="shared" si="97"/>
        <v/>
      </c>
      <c r="J1008" s="10" t="str">
        <f t="shared" si="100"/>
        <v/>
      </c>
    </row>
    <row r="1009" spans="1:10" x14ac:dyDescent="0.25">
      <c r="A1009" s="10" t="str">
        <f>IF(B1009="","",COUNTA($B$33:B1009)-COUNTBLANK($B$33:B1009))</f>
        <v/>
      </c>
      <c r="B1009" s="1"/>
      <c r="C1009" s="10" t="str">
        <f>IF(B1009="","",AVERAGE($B$33:B1009))</f>
        <v/>
      </c>
      <c r="D1009" s="10" t="str">
        <f>IF(B1009="","",_xlfn.STDEV.S($B$33:B1009))</f>
        <v/>
      </c>
      <c r="E1009" s="82" t="str">
        <f t="shared" si="101"/>
        <v/>
      </c>
      <c r="F1009" s="80" t="str">
        <f t="shared" si="98"/>
        <v/>
      </c>
      <c r="G1009" s="80" t="str">
        <f t="shared" si="99"/>
        <v/>
      </c>
      <c r="H1009" s="81" t="str">
        <f t="shared" si="102"/>
        <v/>
      </c>
      <c r="I1009" s="83" t="str">
        <f t="shared" si="97"/>
        <v/>
      </c>
      <c r="J1009" s="10" t="str">
        <f t="shared" si="100"/>
        <v/>
      </c>
    </row>
    <row r="1010" spans="1:10" x14ac:dyDescent="0.25">
      <c r="A1010" s="10" t="str">
        <f>IF(B1010="","",COUNTA($B$33:B1010)-COUNTBLANK($B$33:B1010))</f>
        <v/>
      </c>
      <c r="B1010" s="1"/>
      <c r="C1010" s="10" t="str">
        <f>IF(B1010="","",AVERAGE($B$33:B1010))</f>
        <v/>
      </c>
      <c r="D1010" s="10" t="str">
        <f>IF(B1010="","",_xlfn.STDEV.S($B$33:B1010))</f>
        <v/>
      </c>
      <c r="E1010" s="82" t="str">
        <f t="shared" si="101"/>
        <v/>
      </c>
      <c r="F1010" s="80" t="str">
        <f t="shared" si="98"/>
        <v/>
      </c>
      <c r="G1010" s="80" t="str">
        <f t="shared" si="99"/>
        <v/>
      </c>
      <c r="H1010" s="81" t="str">
        <f t="shared" si="102"/>
        <v/>
      </c>
      <c r="I1010" s="83" t="str">
        <f t="shared" si="97"/>
        <v/>
      </c>
      <c r="J1010" s="10" t="str">
        <f t="shared" si="100"/>
        <v/>
      </c>
    </row>
    <row r="1011" spans="1:10" x14ac:dyDescent="0.25">
      <c r="A1011" s="10" t="str">
        <f>IF(B1011="","",COUNTA($B$33:B1011)-COUNTBLANK($B$33:B1011))</f>
        <v/>
      </c>
      <c r="B1011" s="1"/>
      <c r="C1011" s="10" t="str">
        <f>IF(B1011="","",AVERAGE($B$33:B1011))</f>
        <v/>
      </c>
      <c r="D1011" s="10" t="str">
        <f>IF(B1011="","",_xlfn.STDEV.S($B$33:B1011))</f>
        <v/>
      </c>
      <c r="E1011" s="82" t="str">
        <f t="shared" si="101"/>
        <v/>
      </c>
      <c r="F1011" s="80" t="str">
        <f t="shared" si="98"/>
        <v/>
      </c>
      <c r="G1011" s="80" t="str">
        <f t="shared" si="99"/>
        <v/>
      </c>
      <c r="H1011" s="81" t="str">
        <f t="shared" si="102"/>
        <v/>
      </c>
      <c r="I1011" s="83" t="str">
        <f t="shared" si="97"/>
        <v/>
      </c>
      <c r="J1011" s="10" t="str">
        <f t="shared" si="100"/>
        <v/>
      </c>
    </row>
    <row r="1012" spans="1:10" x14ac:dyDescent="0.25">
      <c r="A1012" s="10" t="str">
        <f>IF(B1012="","",COUNTA($B$33:B1012)-COUNTBLANK($B$33:B1012))</f>
        <v/>
      </c>
      <c r="B1012" s="1"/>
      <c r="C1012" s="10" t="str">
        <f>IF(B1012="","",AVERAGE($B$33:B1012))</f>
        <v/>
      </c>
      <c r="D1012" s="10" t="str">
        <f>IF(B1012="","",_xlfn.STDEV.S($B$33:B1012))</f>
        <v/>
      </c>
      <c r="E1012" s="82" t="str">
        <f t="shared" si="101"/>
        <v/>
      </c>
      <c r="F1012" s="80" t="str">
        <f t="shared" si="98"/>
        <v/>
      </c>
      <c r="G1012" s="80" t="str">
        <f t="shared" si="99"/>
        <v/>
      </c>
      <c r="H1012" s="81" t="str">
        <f t="shared" si="102"/>
        <v/>
      </c>
      <c r="I1012" s="83" t="str">
        <f t="shared" si="97"/>
        <v/>
      </c>
      <c r="J1012" s="10" t="str">
        <f t="shared" si="100"/>
        <v/>
      </c>
    </row>
    <row r="1013" spans="1:10" x14ac:dyDescent="0.25">
      <c r="A1013" s="10" t="str">
        <f>IF(B1013="","",COUNTA($B$33:B1013)-COUNTBLANK($B$33:B1013))</f>
        <v/>
      </c>
      <c r="B1013" s="1"/>
      <c r="C1013" s="10" t="str">
        <f>IF(B1013="","",AVERAGE($B$33:B1013))</f>
        <v/>
      </c>
      <c r="D1013" s="10" t="str">
        <f>IF(B1013="","",_xlfn.STDEV.S($B$33:B1013))</f>
        <v/>
      </c>
      <c r="E1013" s="82" t="str">
        <f t="shared" si="101"/>
        <v/>
      </c>
      <c r="F1013" s="80" t="str">
        <f t="shared" si="98"/>
        <v/>
      </c>
      <c r="G1013" s="80" t="str">
        <f t="shared" si="99"/>
        <v/>
      </c>
      <c r="H1013" s="81" t="str">
        <f t="shared" si="102"/>
        <v/>
      </c>
      <c r="I1013" s="83" t="str">
        <f t="shared" si="97"/>
        <v/>
      </c>
      <c r="J1013" s="10" t="str">
        <f t="shared" si="100"/>
        <v/>
      </c>
    </row>
    <row r="1014" spans="1:10" x14ac:dyDescent="0.25">
      <c r="A1014" s="10" t="str">
        <f>IF(B1014="","",COUNTA($B$33:B1014)-COUNTBLANK($B$33:B1014))</f>
        <v/>
      </c>
      <c r="B1014" s="1"/>
      <c r="C1014" s="10" t="str">
        <f>IF(B1014="","",AVERAGE($B$33:B1014))</f>
        <v/>
      </c>
      <c r="D1014" s="10" t="str">
        <f>IF(B1014="","",_xlfn.STDEV.S($B$33:B1014))</f>
        <v/>
      </c>
      <c r="E1014" s="82" t="str">
        <f t="shared" si="101"/>
        <v/>
      </c>
      <c r="F1014" s="80" t="str">
        <f t="shared" si="98"/>
        <v/>
      </c>
      <c r="G1014" s="80" t="str">
        <f t="shared" si="99"/>
        <v/>
      </c>
      <c r="H1014" s="81" t="str">
        <f t="shared" si="102"/>
        <v/>
      </c>
      <c r="I1014" s="83" t="str">
        <f t="shared" si="97"/>
        <v/>
      </c>
      <c r="J1014" s="10" t="str">
        <f t="shared" si="100"/>
        <v/>
      </c>
    </row>
    <row r="1015" spans="1:10" x14ac:dyDescent="0.25">
      <c r="A1015" s="10" t="str">
        <f>IF(B1015="","",COUNTA($B$33:B1015)-COUNTBLANK($B$33:B1015))</f>
        <v/>
      </c>
      <c r="B1015" s="1"/>
      <c r="C1015" s="10" t="str">
        <f>IF(B1015="","",AVERAGE($B$33:B1015))</f>
        <v/>
      </c>
      <c r="D1015" s="10" t="str">
        <f>IF(B1015="","",_xlfn.STDEV.S($B$33:B1015))</f>
        <v/>
      </c>
      <c r="E1015" s="82" t="str">
        <f t="shared" si="101"/>
        <v/>
      </c>
      <c r="F1015" s="80" t="str">
        <f t="shared" si="98"/>
        <v/>
      </c>
      <c r="G1015" s="80" t="str">
        <f t="shared" si="99"/>
        <v/>
      </c>
      <c r="H1015" s="81" t="str">
        <f t="shared" si="102"/>
        <v/>
      </c>
      <c r="I1015" s="83" t="str">
        <f t="shared" si="97"/>
        <v/>
      </c>
      <c r="J1015" s="10" t="str">
        <f t="shared" si="100"/>
        <v/>
      </c>
    </row>
    <row r="1016" spans="1:10" x14ac:dyDescent="0.25">
      <c r="A1016" s="10" t="str">
        <f>IF(B1016="","",COUNTA($B$33:B1016)-COUNTBLANK($B$33:B1016))</f>
        <v/>
      </c>
      <c r="B1016" s="1"/>
      <c r="C1016" s="10" t="str">
        <f>IF(B1016="","",AVERAGE($B$33:B1016))</f>
        <v/>
      </c>
      <c r="D1016" s="10" t="str">
        <f>IF(B1016="","",_xlfn.STDEV.S($B$33:B1016))</f>
        <v/>
      </c>
      <c r="E1016" s="82" t="str">
        <f t="shared" si="101"/>
        <v/>
      </c>
      <c r="F1016" s="80" t="str">
        <f t="shared" si="98"/>
        <v/>
      </c>
      <c r="G1016" s="80" t="str">
        <f t="shared" si="99"/>
        <v/>
      </c>
      <c r="H1016" s="81" t="str">
        <f t="shared" si="102"/>
        <v/>
      </c>
      <c r="I1016" s="83" t="str">
        <f t="shared" si="97"/>
        <v/>
      </c>
      <c r="J1016" s="10" t="str">
        <f t="shared" si="100"/>
        <v/>
      </c>
    </row>
    <row r="1017" spans="1:10" x14ac:dyDescent="0.25">
      <c r="A1017" s="10" t="str">
        <f>IF(B1017="","",COUNTA($B$33:B1017)-COUNTBLANK($B$33:B1017))</f>
        <v/>
      </c>
      <c r="B1017" s="1"/>
      <c r="C1017" s="10" t="str">
        <f>IF(B1017="","",AVERAGE($B$33:B1017))</f>
        <v/>
      </c>
      <c r="D1017" s="10" t="str">
        <f>IF(B1017="","",_xlfn.STDEV.S($B$33:B1017))</f>
        <v/>
      </c>
      <c r="E1017" s="82" t="str">
        <f t="shared" si="101"/>
        <v/>
      </c>
      <c r="F1017" s="80" t="str">
        <f t="shared" si="98"/>
        <v/>
      </c>
      <c r="G1017" s="80" t="str">
        <f t="shared" si="99"/>
        <v/>
      </c>
      <c r="H1017" s="81" t="str">
        <f t="shared" si="102"/>
        <v/>
      </c>
      <c r="I1017" s="83" t="str">
        <f t="shared" si="97"/>
        <v/>
      </c>
      <c r="J1017" s="10" t="str">
        <f t="shared" si="100"/>
        <v/>
      </c>
    </row>
    <row r="1018" spans="1:10" x14ac:dyDescent="0.25">
      <c r="A1018" s="10" t="str">
        <f>IF(B1018="","",COUNTA($B$33:B1018)-COUNTBLANK($B$33:B1018))</f>
        <v/>
      </c>
      <c r="B1018" s="1"/>
      <c r="C1018" s="10" t="str">
        <f>IF(B1018="","",AVERAGE($B$33:B1018))</f>
        <v/>
      </c>
      <c r="D1018" s="10" t="str">
        <f>IF(B1018="","",_xlfn.STDEV.S($B$33:B1018))</f>
        <v/>
      </c>
      <c r="E1018" s="82" t="str">
        <f t="shared" si="101"/>
        <v/>
      </c>
      <c r="F1018" s="80" t="str">
        <f t="shared" si="98"/>
        <v/>
      </c>
      <c r="G1018" s="80" t="str">
        <f t="shared" si="99"/>
        <v/>
      </c>
      <c r="H1018" s="81" t="str">
        <f t="shared" si="102"/>
        <v/>
      </c>
      <c r="I1018" s="83" t="str">
        <f t="shared" si="97"/>
        <v/>
      </c>
      <c r="J1018" s="10" t="str">
        <f t="shared" si="100"/>
        <v/>
      </c>
    </row>
    <row r="1019" spans="1:10" x14ac:dyDescent="0.25">
      <c r="A1019" s="10" t="str">
        <f>IF(B1019="","",COUNTA($B$33:B1019)-COUNTBLANK($B$33:B1019))</f>
        <v/>
      </c>
      <c r="B1019" s="1"/>
      <c r="C1019" s="10" t="str">
        <f>IF(B1019="","",AVERAGE($B$33:B1019))</f>
        <v/>
      </c>
      <c r="D1019" s="10" t="str">
        <f>IF(B1019="","",_xlfn.STDEV.S($B$33:B1019))</f>
        <v/>
      </c>
      <c r="E1019" s="82" t="str">
        <f t="shared" si="101"/>
        <v/>
      </c>
      <c r="F1019" s="80" t="str">
        <f t="shared" si="98"/>
        <v/>
      </c>
      <c r="G1019" s="80" t="str">
        <f t="shared" si="99"/>
        <v/>
      </c>
      <c r="H1019" s="81" t="str">
        <f t="shared" si="102"/>
        <v/>
      </c>
      <c r="I1019" s="83" t="str">
        <f t="shared" si="97"/>
        <v/>
      </c>
      <c r="J1019" s="10" t="str">
        <f t="shared" si="100"/>
        <v/>
      </c>
    </row>
    <row r="1020" spans="1:10" x14ac:dyDescent="0.25">
      <c r="A1020" s="10" t="str">
        <f>IF(B1020="","",COUNTA($B$33:B1020)-COUNTBLANK($B$33:B1020))</f>
        <v/>
      </c>
      <c r="B1020" s="1"/>
      <c r="C1020" s="10" t="str">
        <f>IF(B1020="","",AVERAGE($B$33:B1020))</f>
        <v/>
      </c>
      <c r="D1020" s="10" t="str">
        <f>IF(B1020="","",_xlfn.STDEV.S($B$33:B1020))</f>
        <v/>
      </c>
      <c r="E1020" s="82" t="str">
        <f t="shared" si="101"/>
        <v/>
      </c>
      <c r="F1020" s="80" t="str">
        <f t="shared" si="98"/>
        <v/>
      </c>
      <c r="G1020" s="80" t="str">
        <f t="shared" si="99"/>
        <v/>
      </c>
      <c r="H1020" s="81" t="str">
        <f t="shared" si="102"/>
        <v/>
      </c>
      <c r="I1020" s="83" t="str">
        <f t="shared" si="97"/>
        <v/>
      </c>
      <c r="J1020" s="10" t="str">
        <f t="shared" si="100"/>
        <v/>
      </c>
    </row>
    <row r="1021" spans="1:10" x14ac:dyDescent="0.25">
      <c r="A1021" s="10" t="str">
        <f>IF(B1021="","",COUNTA($B$33:B1021)-COUNTBLANK($B$33:B1021))</f>
        <v/>
      </c>
      <c r="B1021" s="1"/>
      <c r="C1021" s="10" t="str">
        <f>IF(B1021="","",AVERAGE($B$33:B1021))</f>
        <v/>
      </c>
      <c r="D1021" s="10" t="str">
        <f>IF(B1021="","",_xlfn.STDEV.S($B$33:B1021))</f>
        <v/>
      </c>
      <c r="E1021" s="82" t="str">
        <f t="shared" si="101"/>
        <v/>
      </c>
      <c r="F1021" s="80" t="str">
        <f t="shared" si="98"/>
        <v/>
      </c>
      <c r="G1021" s="80" t="str">
        <f t="shared" si="99"/>
        <v/>
      </c>
      <c r="H1021" s="81" t="str">
        <f t="shared" si="102"/>
        <v/>
      </c>
      <c r="I1021" s="83" t="str">
        <f t="shared" si="97"/>
        <v/>
      </c>
      <c r="J1021" s="10" t="str">
        <f t="shared" si="100"/>
        <v/>
      </c>
    </row>
    <row r="1022" spans="1:10" x14ac:dyDescent="0.25">
      <c r="A1022" s="10" t="str">
        <f>IF(B1022="","",COUNTA($B$33:B1022)-COUNTBLANK($B$33:B1022))</f>
        <v/>
      </c>
      <c r="B1022" s="1"/>
      <c r="C1022" s="10" t="str">
        <f>IF(B1022="","",AVERAGE($B$33:B1022))</f>
        <v/>
      </c>
      <c r="D1022" s="10" t="str">
        <f>IF(B1022="","",_xlfn.STDEV.S($B$33:B1022))</f>
        <v/>
      </c>
      <c r="E1022" s="82" t="str">
        <f t="shared" si="101"/>
        <v/>
      </c>
      <c r="F1022" s="80" t="str">
        <f t="shared" si="98"/>
        <v/>
      </c>
      <c r="G1022" s="80" t="str">
        <f t="shared" si="99"/>
        <v/>
      </c>
      <c r="H1022" s="81" t="str">
        <f t="shared" si="102"/>
        <v/>
      </c>
      <c r="I1022" s="83" t="str">
        <f t="shared" si="97"/>
        <v/>
      </c>
      <c r="J1022" s="10" t="str">
        <f t="shared" si="100"/>
        <v/>
      </c>
    </row>
    <row r="1023" spans="1:10" x14ac:dyDescent="0.25">
      <c r="A1023" s="10" t="str">
        <f>IF(B1023="","",COUNTA($B$33:B1023)-COUNTBLANK($B$33:B1023))</f>
        <v/>
      </c>
      <c r="B1023" s="1"/>
      <c r="C1023" s="10" t="str">
        <f>IF(B1023="","",AVERAGE($B$33:B1023))</f>
        <v/>
      </c>
      <c r="D1023" s="10" t="str">
        <f>IF(B1023="","",_xlfn.STDEV.S($B$33:B1023))</f>
        <v/>
      </c>
      <c r="E1023" s="82" t="str">
        <f t="shared" si="101"/>
        <v/>
      </c>
      <c r="F1023" s="80" t="str">
        <f t="shared" si="98"/>
        <v/>
      </c>
      <c r="G1023" s="80" t="str">
        <f t="shared" si="99"/>
        <v/>
      </c>
      <c r="H1023" s="81" t="str">
        <f t="shared" si="102"/>
        <v/>
      </c>
      <c r="I1023" s="83" t="str">
        <f t="shared" si="97"/>
        <v/>
      </c>
      <c r="J1023" s="10" t="str">
        <f t="shared" si="100"/>
        <v/>
      </c>
    </row>
    <row r="1024" spans="1:10" x14ac:dyDescent="0.25">
      <c r="A1024" s="10" t="str">
        <f>IF(B1024="","",COUNTA($B$33:B1024)-COUNTBLANK($B$33:B1024))</f>
        <v/>
      </c>
      <c r="B1024" s="1"/>
      <c r="C1024" s="10" t="str">
        <f>IF(B1024="","",AVERAGE($B$33:B1024))</f>
        <v/>
      </c>
      <c r="D1024" s="10" t="str">
        <f>IF(B1024="","",_xlfn.STDEV.S($B$33:B1024))</f>
        <v/>
      </c>
      <c r="E1024" s="82" t="str">
        <f t="shared" si="101"/>
        <v/>
      </c>
      <c r="F1024" s="80" t="str">
        <f t="shared" si="98"/>
        <v/>
      </c>
      <c r="G1024" s="80" t="str">
        <f t="shared" si="99"/>
        <v/>
      </c>
      <c r="H1024" s="81" t="str">
        <f t="shared" si="102"/>
        <v/>
      </c>
      <c r="I1024" s="83" t="str">
        <f t="shared" si="97"/>
        <v/>
      </c>
      <c r="J1024" s="10" t="str">
        <f t="shared" si="100"/>
        <v/>
      </c>
    </row>
    <row r="1025" spans="1:10" x14ac:dyDescent="0.25">
      <c r="A1025" s="10" t="str">
        <f>IF(B1025="","",COUNTA($B$33:B1025)-COUNTBLANK($B$33:B1025))</f>
        <v/>
      </c>
      <c r="B1025" s="1"/>
      <c r="C1025" s="10" t="str">
        <f>IF(B1025="","",AVERAGE($B$33:B1025))</f>
        <v/>
      </c>
      <c r="D1025" s="10" t="str">
        <f>IF(B1025="","",_xlfn.STDEV.S($B$33:B1025))</f>
        <v/>
      </c>
      <c r="E1025" s="82" t="str">
        <f t="shared" si="101"/>
        <v/>
      </c>
      <c r="F1025" s="80" t="str">
        <f t="shared" si="98"/>
        <v/>
      </c>
      <c r="G1025" s="80" t="str">
        <f t="shared" si="99"/>
        <v/>
      </c>
      <c r="H1025" s="81" t="str">
        <f t="shared" si="102"/>
        <v/>
      </c>
      <c r="I1025" s="83" t="str">
        <f t="shared" si="97"/>
        <v/>
      </c>
      <c r="J1025" s="10" t="str">
        <f t="shared" si="100"/>
        <v/>
      </c>
    </row>
    <row r="1026" spans="1:10" x14ac:dyDescent="0.25">
      <c r="A1026" s="10" t="str">
        <f>IF(B1026="","",COUNTA($B$33:B1026)-COUNTBLANK($B$33:B1026))</f>
        <v/>
      </c>
      <c r="B1026" s="1"/>
      <c r="C1026" s="10" t="str">
        <f>IF(B1026="","",AVERAGE($B$33:B1026))</f>
        <v/>
      </c>
      <c r="D1026" s="10" t="str">
        <f>IF(B1026="","",_xlfn.STDEV.S($B$33:B1026))</f>
        <v/>
      </c>
      <c r="E1026" s="82" t="str">
        <f t="shared" si="101"/>
        <v/>
      </c>
      <c r="F1026" s="80" t="str">
        <f t="shared" si="98"/>
        <v/>
      </c>
      <c r="G1026" s="80" t="str">
        <f t="shared" si="99"/>
        <v/>
      </c>
      <c r="H1026" s="81" t="str">
        <f t="shared" si="102"/>
        <v/>
      </c>
      <c r="I1026" s="83" t="str">
        <f t="shared" si="97"/>
        <v/>
      </c>
      <c r="J1026" s="10" t="str">
        <f t="shared" si="100"/>
        <v/>
      </c>
    </row>
    <row r="1027" spans="1:10" x14ac:dyDescent="0.25">
      <c r="A1027" s="10" t="str">
        <f>IF(B1027="","",COUNTA($B$33:B1027)-COUNTBLANK($B$33:B1027))</f>
        <v/>
      </c>
      <c r="B1027" s="1"/>
      <c r="C1027" s="10" t="str">
        <f>IF(B1027="","",AVERAGE($B$33:B1027))</f>
        <v/>
      </c>
      <c r="D1027" s="10" t="str">
        <f>IF(B1027="","",_xlfn.STDEV.S($B$33:B1027))</f>
        <v/>
      </c>
      <c r="E1027" s="82" t="str">
        <f t="shared" si="101"/>
        <v/>
      </c>
      <c r="F1027" s="80" t="str">
        <f t="shared" si="98"/>
        <v/>
      </c>
      <c r="G1027" s="80" t="str">
        <f t="shared" si="99"/>
        <v/>
      </c>
      <c r="H1027" s="81" t="str">
        <f t="shared" si="102"/>
        <v/>
      </c>
      <c r="I1027" s="83" t="str">
        <f t="shared" si="97"/>
        <v/>
      </c>
      <c r="J1027" s="10" t="str">
        <f t="shared" si="100"/>
        <v/>
      </c>
    </row>
    <row r="1028" spans="1:10" x14ac:dyDescent="0.25">
      <c r="A1028" s="10" t="str">
        <f>IF(B1028="","",COUNTA($B$33:B1028)-COUNTBLANK($B$33:B1028))</f>
        <v/>
      </c>
      <c r="B1028" s="1"/>
      <c r="C1028" s="10" t="str">
        <f>IF(B1028="","",AVERAGE($B$33:B1028))</f>
        <v/>
      </c>
      <c r="D1028" s="10" t="str">
        <f>IF(B1028="","",_xlfn.STDEV.S($B$33:B1028))</f>
        <v/>
      </c>
      <c r="E1028" s="82" t="str">
        <f t="shared" si="101"/>
        <v/>
      </c>
      <c r="F1028" s="80" t="str">
        <f t="shared" si="98"/>
        <v/>
      </c>
      <c r="G1028" s="80" t="str">
        <f t="shared" si="99"/>
        <v/>
      </c>
      <c r="H1028" s="81" t="str">
        <f t="shared" si="102"/>
        <v/>
      </c>
      <c r="I1028" s="83" t="str">
        <f t="shared" si="97"/>
        <v/>
      </c>
      <c r="J1028" s="10" t="str">
        <f t="shared" si="100"/>
        <v/>
      </c>
    </row>
    <row r="1029" spans="1:10" x14ac:dyDescent="0.25">
      <c r="A1029" s="10" t="str">
        <f>IF(B1029="","",COUNTA($B$33:B1029)-COUNTBLANK($B$33:B1029))</f>
        <v/>
      </c>
      <c r="B1029" s="1"/>
      <c r="C1029" s="10" t="str">
        <f>IF(B1029="","",AVERAGE($B$33:B1029))</f>
        <v/>
      </c>
      <c r="D1029" s="10" t="str">
        <f>IF(B1029="","",_xlfn.STDEV.S($B$33:B1029))</f>
        <v/>
      </c>
      <c r="E1029" s="82" t="str">
        <f t="shared" si="101"/>
        <v/>
      </c>
      <c r="F1029" s="80" t="str">
        <f t="shared" si="98"/>
        <v/>
      </c>
      <c r="G1029" s="80" t="str">
        <f t="shared" si="99"/>
        <v/>
      </c>
      <c r="H1029" s="81" t="str">
        <f t="shared" si="102"/>
        <v/>
      </c>
      <c r="I1029" s="83" t="str">
        <f t="shared" si="97"/>
        <v/>
      </c>
      <c r="J1029" s="10" t="str">
        <f t="shared" si="100"/>
        <v/>
      </c>
    </row>
    <row r="1030" spans="1:10" x14ac:dyDescent="0.25">
      <c r="A1030" s="10" t="str">
        <f>IF(B1030="","",COUNTA($B$33:B1030)-COUNTBLANK($B$33:B1030))</f>
        <v/>
      </c>
      <c r="B1030" s="1"/>
      <c r="C1030" s="10" t="str">
        <f>IF(B1030="","",AVERAGE($B$33:B1030))</f>
        <v/>
      </c>
      <c r="D1030" s="10" t="str">
        <f>IF(B1030="","",_xlfn.STDEV.S($B$33:B1030))</f>
        <v/>
      </c>
      <c r="E1030" s="82" t="str">
        <f t="shared" si="101"/>
        <v/>
      </c>
      <c r="F1030" s="80" t="str">
        <f t="shared" si="98"/>
        <v/>
      </c>
      <c r="G1030" s="80" t="str">
        <f t="shared" si="99"/>
        <v/>
      </c>
      <c r="H1030" s="81" t="str">
        <f t="shared" si="102"/>
        <v/>
      </c>
      <c r="I1030" s="83" t="str">
        <f t="shared" si="97"/>
        <v/>
      </c>
      <c r="J1030" s="10" t="str">
        <f t="shared" si="100"/>
        <v/>
      </c>
    </row>
    <row r="1031" spans="1:10" x14ac:dyDescent="0.25">
      <c r="A1031" s="10" t="str">
        <f>IF(B1031="","",COUNTA($B$33:B1031)-COUNTBLANK($B$33:B1031))</f>
        <v/>
      </c>
      <c r="B1031" s="1"/>
      <c r="C1031" s="10" t="str">
        <f>IF(B1031="","",AVERAGE($B$33:B1031))</f>
        <v/>
      </c>
      <c r="D1031" s="10" t="str">
        <f>IF(B1031="","",_xlfn.STDEV.S($B$33:B1031))</f>
        <v/>
      </c>
      <c r="E1031" s="82" t="str">
        <f t="shared" si="101"/>
        <v/>
      </c>
      <c r="F1031" s="80" t="str">
        <f t="shared" si="98"/>
        <v/>
      </c>
      <c r="G1031" s="80" t="str">
        <f t="shared" si="99"/>
        <v/>
      </c>
      <c r="H1031" s="81" t="str">
        <f t="shared" si="102"/>
        <v/>
      </c>
      <c r="I1031" s="83" t="str">
        <f t="shared" si="97"/>
        <v/>
      </c>
      <c r="J1031" s="10" t="str">
        <f t="shared" si="100"/>
        <v/>
      </c>
    </row>
    <row r="1032" spans="1:10" x14ac:dyDescent="0.25">
      <c r="A1032" s="10" t="str">
        <f>IF(B1032="","",COUNTA($B$33:B1032)-COUNTBLANK($B$33:B1032))</f>
        <v/>
      </c>
      <c r="B1032" s="1"/>
      <c r="C1032" s="10" t="str">
        <f>IF(B1032="","",AVERAGE($B$33:B1032))</f>
        <v/>
      </c>
      <c r="D1032" s="10" t="str">
        <f>IF(B1032="","",_xlfn.STDEV.S($B$33:B1032))</f>
        <v/>
      </c>
      <c r="E1032" s="82" t="str">
        <f t="shared" si="101"/>
        <v/>
      </c>
      <c r="F1032" s="80" t="str">
        <f t="shared" si="98"/>
        <v/>
      </c>
      <c r="G1032" s="80" t="str">
        <f t="shared" si="99"/>
        <v/>
      </c>
      <c r="H1032" s="81" t="str">
        <f t="shared" si="102"/>
        <v/>
      </c>
      <c r="I1032" s="83" t="str">
        <f t="shared" si="97"/>
        <v/>
      </c>
      <c r="J1032" s="10" t="str">
        <f t="shared" si="100"/>
        <v/>
      </c>
    </row>
    <row r="1033" spans="1:10" x14ac:dyDescent="0.25">
      <c r="A1033" s="10" t="str">
        <f>IF(B1033="","",COUNTA($B$33:B1033)-COUNTBLANK($B$33:B1033))</f>
        <v/>
      </c>
      <c r="B1033" s="1"/>
      <c r="C1033" s="10" t="str">
        <f>IF(B1033="","",AVERAGE($B$33:B1033))</f>
        <v/>
      </c>
      <c r="D1033" s="10" t="str">
        <f>IF(B1033="","",_xlfn.STDEV.S($B$33:B1033))</f>
        <v/>
      </c>
      <c r="E1033" s="82" t="str">
        <f t="shared" si="101"/>
        <v/>
      </c>
      <c r="F1033" s="80" t="str">
        <f t="shared" si="98"/>
        <v/>
      </c>
      <c r="G1033" s="80" t="str">
        <f t="shared" si="99"/>
        <v/>
      </c>
      <c r="H1033" s="81" t="str">
        <f t="shared" si="102"/>
        <v/>
      </c>
      <c r="I1033" s="83" t="str">
        <f t="shared" si="97"/>
        <v/>
      </c>
      <c r="J1033" s="10" t="str">
        <f t="shared" si="100"/>
        <v/>
      </c>
    </row>
    <row r="1034" spans="1:10" x14ac:dyDescent="0.25">
      <c r="A1034" s="10" t="str">
        <f>IF(B1034="","",COUNTA($B$33:B1034)-COUNTBLANK($B$33:B1034))</f>
        <v/>
      </c>
      <c r="B1034" s="1"/>
      <c r="C1034" s="10" t="str">
        <f>IF(B1034="","",AVERAGE($B$33:B1034))</f>
        <v/>
      </c>
      <c r="D1034" s="10" t="str">
        <f>IF(B1034="","",_xlfn.STDEV.S($B$33:B1034))</f>
        <v/>
      </c>
      <c r="E1034" s="82" t="str">
        <f t="shared" si="101"/>
        <v/>
      </c>
      <c r="F1034" s="80" t="str">
        <f t="shared" si="98"/>
        <v/>
      </c>
      <c r="G1034" s="80" t="str">
        <f t="shared" si="99"/>
        <v/>
      </c>
      <c r="H1034" s="81" t="str">
        <f t="shared" si="102"/>
        <v/>
      </c>
      <c r="I1034" s="83" t="str">
        <f t="shared" si="97"/>
        <v/>
      </c>
      <c r="J1034" s="10" t="str">
        <f t="shared" si="100"/>
        <v/>
      </c>
    </row>
    <row r="1035" spans="1:10" x14ac:dyDescent="0.25">
      <c r="A1035" s="10" t="str">
        <f>IF(B1035="","",COUNTA($B$33:B1035)-COUNTBLANK($B$33:B1035))</f>
        <v/>
      </c>
      <c r="B1035" s="1"/>
      <c r="C1035" s="10" t="str">
        <f>IF(B1035="","",AVERAGE($B$33:B1035))</f>
        <v/>
      </c>
      <c r="D1035" s="10" t="str">
        <f>IF(B1035="","",_xlfn.STDEV.S($B$33:B1035))</f>
        <v/>
      </c>
      <c r="E1035" s="82" t="str">
        <f t="shared" si="101"/>
        <v/>
      </c>
      <c r="F1035" s="80" t="str">
        <f t="shared" si="98"/>
        <v/>
      </c>
      <c r="G1035" s="80" t="str">
        <f t="shared" si="99"/>
        <v/>
      </c>
      <c r="H1035" s="81" t="str">
        <f t="shared" si="102"/>
        <v/>
      </c>
      <c r="I1035" s="83" t="str">
        <f t="shared" si="97"/>
        <v/>
      </c>
      <c r="J1035" s="10" t="str">
        <f t="shared" si="100"/>
        <v/>
      </c>
    </row>
    <row r="1036" spans="1:10" x14ac:dyDescent="0.25">
      <c r="A1036" s="10" t="str">
        <f>IF(B1036="","",COUNTA($B$33:B1036)-COUNTBLANK($B$33:B1036))</f>
        <v/>
      </c>
      <c r="B1036" s="1"/>
      <c r="C1036" s="10" t="str">
        <f>IF(B1036="","",AVERAGE($B$33:B1036))</f>
        <v/>
      </c>
      <c r="D1036" s="10" t="str">
        <f>IF(B1036="","",_xlfn.STDEV.S($B$33:B1036))</f>
        <v/>
      </c>
      <c r="E1036" s="82" t="str">
        <f t="shared" si="101"/>
        <v/>
      </c>
      <c r="F1036" s="80" t="str">
        <f t="shared" si="98"/>
        <v/>
      </c>
      <c r="G1036" s="80" t="str">
        <f t="shared" si="99"/>
        <v/>
      </c>
      <c r="H1036" s="81" t="str">
        <f t="shared" si="102"/>
        <v/>
      </c>
      <c r="I1036" s="83" t="str">
        <f t="shared" si="97"/>
        <v/>
      </c>
      <c r="J1036" s="10" t="str">
        <f t="shared" si="100"/>
        <v/>
      </c>
    </row>
    <row r="1037" spans="1:10" x14ac:dyDescent="0.25">
      <c r="A1037" s="10" t="str">
        <f>IF(B1037="","",COUNTA($B$33:B1037)-COUNTBLANK($B$33:B1037))</f>
        <v/>
      </c>
      <c r="B1037" s="1"/>
      <c r="C1037" s="10" t="str">
        <f>IF(B1037="","",AVERAGE($B$33:B1037))</f>
        <v/>
      </c>
      <c r="D1037" s="10" t="str">
        <f>IF(B1037="","",_xlfn.STDEV.S($B$33:B1037))</f>
        <v/>
      </c>
      <c r="E1037" s="82" t="str">
        <f t="shared" si="101"/>
        <v/>
      </c>
      <c r="F1037" s="80" t="str">
        <f t="shared" si="98"/>
        <v/>
      </c>
      <c r="G1037" s="80" t="str">
        <f t="shared" si="99"/>
        <v/>
      </c>
      <c r="H1037" s="81" t="str">
        <f t="shared" si="102"/>
        <v/>
      </c>
      <c r="I1037" s="83" t="str">
        <f t="shared" si="97"/>
        <v/>
      </c>
      <c r="J1037" s="10" t="str">
        <f t="shared" si="100"/>
        <v/>
      </c>
    </row>
    <row r="1038" spans="1:10" x14ac:dyDescent="0.25">
      <c r="A1038" s="10" t="str">
        <f>IF(B1038="","",COUNTA($B$33:B1038)-COUNTBLANK($B$33:B1038))</f>
        <v/>
      </c>
      <c r="B1038" s="1"/>
      <c r="C1038" s="10" t="str">
        <f>IF(B1038="","",AVERAGE($B$33:B1038))</f>
        <v/>
      </c>
      <c r="D1038" s="10" t="str">
        <f>IF(B1038="","",_xlfn.STDEV.S($B$33:B1038))</f>
        <v/>
      </c>
      <c r="E1038" s="82" t="str">
        <f t="shared" si="101"/>
        <v/>
      </c>
      <c r="F1038" s="80" t="str">
        <f t="shared" si="98"/>
        <v/>
      </c>
      <c r="G1038" s="80" t="str">
        <f t="shared" si="99"/>
        <v/>
      </c>
      <c r="H1038" s="81" t="str">
        <f t="shared" si="102"/>
        <v/>
      </c>
      <c r="I1038" s="83" t="str">
        <f t="shared" si="97"/>
        <v/>
      </c>
      <c r="J1038" s="10" t="str">
        <f t="shared" si="100"/>
        <v/>
      </c>
    </row>
    <row r="1039" spans="1:10" x14ac:dyDescent="0.25">
      <c r="A1039" s="10" t="str">
        <f>IF(B1039="","",COUNTA($B$33:B1039)-COUNTBLANK($B$33:B1039))</f>
        <v/>
      </c>
      <c r="B1039" s="1"/>
      <c r="C1039" s="10" t="str">
        <f>IF(B1039="","",AVERAGE($B$33:B1039))</f>
        <v/>
      </c>
      <c r="D1039" s="10" t="str">
        <f>IF(B1039="","",_xlfn.STDEV.S($B$33:B1039))</f>
        <v/>
      </c>
      <c r="E1039" s="82" t="str">
        <f t="shared" si="101"/>
        <v/>
      </c>
      <c r="F1039" s="80" t="str">
        <f t="shared" si="98"/>
        <v/>
      </c>
      <c r="G1039" s="80" t="str">
        <f t="shared" si="99"/>
        <v/>
      </c>
      <c r="H1039" s="81" t="str">
        <f t="shared" si="102"/>
        <v/>
      </c>
      <c r="I1039" s="83" t="str">
        <f t="shared" si="97"/>
        <v/>
      </c>
      <c r="J1039" s="10" t="str">
        <f t="shared" si="100"/>
        <v/>
      </c>
    </row>
    <row r="1040" spans="1:10" x14ac:dyDescent="0.25">
      <c r="A1040" s="10" t="str">
        <f>IF(B1040="","",COUNTA($B$33:B1040)-COUNTBLANK($B$33:B1040))</f>
        <v/>
      </c>
      <c r="B1040" s="1"/>
      <c r="C1040" s="10" t="str">
        <f>IF(B1040="","",AVERAGE($B$33:B1040))</f>
        <v/>
      </c>
      <c r="D1040" s="10" t="str">
        <f>IF(B1040="","",_xlfn.STDEV.S($B$33:B1040))</f>
        <v/>
      </c>
      <c r="E1040" s="82" t="str">
        <f t="shared" si="101"/>
        <v/>
      </c>
      <c r="F1040" s="80" t="str">
        <f t="shared" si="98"/>
        <v/>
      </c>
      <c r="G1040" s="80" t="str">
        <f t="shared" si="99"/>
        <v/>
      </c>
      <c r="H1040" s="81" t="str">
        <f t="shared" si="102"/>
        <v/>
      </c>
      <c r="I1040" s="83" t="str">
        <f t="shared" ref="I1040:I1103" si="103">IF(D1040="","",_xlfn.CONFIDENCE.NORM(1-$C$11,E1040,A1040))</f>
        <v/>
      </c>
      <c r="J1040" s="10" t="str">
        <f t="shared" si="100"/>
        <v/>
      </c>
    </row>
    <row r="1041" spans="1:10" x14ac:dyDescent="0.25">
      <c r="A1041" s="10" t="str">
        <f>IF(B1041="","",COUNTA($B$33:B1041)-COUNTBLANK($B$33:B1041))</f>
        <v/>
      </c>
      <c r="B1041" s="1"/>
      <c r="C1041" s="10" t="str">
        <f>IF(B1041="","",AVERAGE($B$33:B1041))</f>
        <v/>
      </c>
      <c r="D1041" s="10" t="str">
        <f>IF(B1041="","",_xlfn.STDEV.S($B$33:B1041))</f>
        <v/>
      </c>
      <c r="E1041" s="82" t="str">
        <f t="shared" si="101"/>
        <v/>
      </c>
      <c r="F1041" s="80" t="str">
        <f t="shared" si="98"/>
        <v/>
      </c>
      <c r="G1041" s="80" t="str">
        <f t="shared" si="99"/>
        <v/>
      </c>
      <c r="H1041" s="81" t="str">
        <f t="shared" si="102"/>
        <v/>
      </c>
      <c r="I1041" s="83" t="str">
        <f t="shared" si="103"/>
        <v/>
      </c>
      <c r="J1041" s="10" t="str">
        <f t="shared" si="100"/>
        <v/>
      </c>
    </row>
    <row r="1042" spans="1:10" x14ac:dyDescent="0.25">
      <c r="A1042" s="10" t="str">
        <f>IF(B1042="","",COUNTA($B$33:B1042)-COUNTBLANK($B$33:B1042))</f>
        <v/>
      </c>
      <c r="B1042" s="1"/>
      <c r="C1042" s="10" t="str">
        <f>IF(B1042="","",AVERAGE($B$33:B1042))</f>
        <v/>
      </c>
      <c r="D1042" s="10" t="str">
        <f>IF(B1042="","",_xlfn.STDEV.S($B$33:B1042))</f>
        <v/>
      </c>
      <c r="E1042" s="82" t="str">
        <f t="shared" si="101"/>
        <v/>
      </c>
      <c r="F1042" s="80" t="str">
        <f t="shared" si="98"/>
        <v/>
      </c>
      <c r="G1042" s="80" t="str">
        <f t="shared" si="99"/>
        <v/>
      </c>
      <c r="H1042" s="81" t="str">
        <f t="shared" si="102"/>
        <v/>
      </c>
      <c r="I1042" s="83" t="str">
        <f t="shared" si="103"/>
        <v/>
      </c>
      <c r="J1042" s="10" t="str">
        <f t="shared" si="100"/>
        <v/>
      </c>
    </row>
    <row r="1043" spans="1:10" x14ac:dyDescent="0.25">
      <c r="A1043" s="10" t="str">
        <f>IF(B1043="","",COUNTA($B$33:B1043)-COUNTBLANK($B$33:B1043))</f>
        <v/>
      </c>
      <c r="B1043" s="1"/>
      <c r="C1043" s="10" t="str">
        <f>IF(B1043="","",AVERAGE($B$33:B1043))</f>
        <v/>
      </c>
      <c r="D1043" s="10" t="str">
        <f>IF(B1043="","",_xlfn.STDEV.S($B$33:B1043))</f>
        <v/>
      </c>
      <c r="E1043" s="82" t="str">
        <f t="shared" si="101"/>
        <v/>
      </c>
      <c r="F1043" s="80" t="str">
        <f t="shared" si="98"/>
        <v/>
      </c>
      <c r="G1043" s="80" t="str">
        <f t="shared" si="99"/>
        <v/>
      </c>
      <c r="H1043" s="81" t="str">
        <f t="shared" si="102"/>
        <v/>
      </c>
      <c r="I1043" s="83" t="str">
        <f t="shared" si="103"/>
        <v/>
      </c>
      <c r="J1043" s="10" t="str">
        <f t="shared" si="100"/>
        <v/>
      </c>
    </row>
    <row r="1044" spans="1:10" x14ac:dyDescent="0.25">
      <c r="A1044" s="10" t="str">
        <f>IF(B1044="","",COUNTA($B$33:B1044)-COUNTBLANK($B$33:B1044))</f>
        <v/>
      </c>
      <c r="B1044" s="1"/>
      <c r="C1044" s="10" t="str">
        <f>IF(B1044="","",AVERAGE($B$33:B1044))</f>
        <v/>
      </c>
      <c r="D1044" s="10" t="str">
        <f>IF(B1044="","",_xlfn.STDEV.S($B$33:B1044))</f>
        <v/>
      </c>
      <c r="E1044" s="82" t="str">
        <f t="shared" si="101"/>
        <v/>
      </c>
      <c r="F1044" s="80" t="str">
        <f t="shared" si="98"/>
        <v/>
      </c>
      <c r="G1044" s="80" t="str">
        <f t="shared" si="99"/>
        <v/>
      </c>
      <c r="H1044" s="81" t="str">
        <f t="shared" si="102"/>
        <v/>
      </c>
      <c r="I1044" s="83" t="str">
        <f t="shared" si="103"/>
        <v/>
      </c>
      <c r="J1044" s="10" t="str">
        <f t="shared" si="100"/>
        <v/>
      </c>
    </row>
    <row r="1045" spans="1:10" x14ac:dyDescent="0.25">
      <c r="A1045" s="10" t="str">
        <f>IF(B1045="","",COUNTA($B$33:B1045)-COUNTBLANK($B$33:B1045))</f>
        <v/>
      </c>
      <c r="B1045" s="1"/>
      <c r="C1045" s="10" t="str">
        <f>IF(B1045="","",AVERAGE($B$33:B1045))</f>
        <v/>
      </c>
      <c r="D1045" s="10" t="str">
        <f>IF(B1045="","",_xlfn.STDEV.S($B$33:B1045))</f>
        <v/>
      </c>
      <c r="E1045" s="82" t="str">
        <f t="shared" si="101"/>
        <v/>
      </c>
      <c r="F1045" s="80" t="str">
        <f t="shared" si="98"/>
        <v/>
      </c>
      <c r="G1045" s="80" t="str">
        <f t="shared" si="99"/>
        <v/>
      </c>
      <c r="H1045" s="81" t="str">
        <f t="shared" si="102"/>
        <v/>
      </c>
      <c r="I1045" s="83" t="str">
        <f t="shared" si="103"/>
        <v/>
      </c>
      <c r="J1045" s="10" t="str">
        <f t="shared" si="100"/>
        <v/>
      </c>
    </row>
    <row r="1046" spans="1:10" x14ac:dyDescent="0.25">
      <c r="A1046" s="10" t="str">
        <f>IF(B1046="","",COUNTA($B$33:B1046)-COUNTBLANK($B$33:B1046))</f>
        <v/>
      </c>
      <c r="B1046" s="1"/>
      <c r="C1046" s="10" t="str">
        <f>IF(B1046="","",AVERAGE($B$33:B1046))</f>
        <v/>
      </c>
      <c r="D1046" s="10" t="str">
        <f>IF(B1046="","",_xlfn.STDEV.S($B$33:B1046))</f>
        <v/>
      </c>
      <c r="E1046" s="82" t="str">
        <f t="shared" si="101"/>
        <v/>
      </c>
      <c r="F1046" s="80" t="str">
        <f t="shared" si="98"/>
        <v/>
      </c>
      <c r="G1046" s="80" t="str">
        <f t="shared" si="99"/>
        <v/>
      </c>
      <c r="H1046" s="81" t="str">
        <f t="shared" si="102"/>
        <v/>
      </c>
      <c r="I1046" s="83" t="str">
        <f t="shared" si="103"/>
        <v/>
      </c>
      <c r="J1046" s="10" t="str">
        <f t="shared" si="100"/>
        <v/>
      </c>
    </row>
    <row r="1047" spans="1:10" x14ac:dyDescent="0.25">
      <c r="A1047" s="10" t="str">
        <f>IF(B1047="","",COUNTA($B$33:B1047)-COUNTBLANK($B$33:B1047))</f>
        <v/>
      </c>
      <c r="B1047" s="1"/>
      <c r="C1047" s="10" t="str">
        <f>IF(B1047="","",AVERAGE($B$33:B1047))</f>
        <v/>
      </c>
      <c r="D1047" s="10" t="str">
        <f>IF(B1047="","",_xlfn.STDEV.S($B$33:B1047))</f>
        <v/>
      </c>
      <c r="E1047" s="82" t="str">
        <f t="shared" si="101"/>
        <v/>
      </c>
      <c r="F1047" s="80" t="str">
        <f t="shared" si="98"/>
        <v/>
      </c>
      <c r="G1047" s="80" t="str">
        <f t="shared" si="99"/>
        <v/>
      </c>
      <c r="H1047" s="81" t="str">
        <f t="shared" si="102"/>
        <v/>
      </c>
      <c r="I1047" s="83" t="str">
        <f t="shared" si="103"/>
        <v/>
      </c>
      <c r="J1047" s="10" t="str">
        <f t="shared" si="100"/>
        <v/>
      </c>
    </row>
    <row r="1048" spans="1:10" x14ac:dyDescent="0.25">
      <c r="A1048" s="10" t="str">
        <f>IF(B1048="","",COUNTA($B$33:B1048)-COUNTBLANK($B$33:B1048))</f>
        <v/>
      </c>
      <c r="B1048" s="1"/>
      <c r="C1048" s="10" t="str">
        <f>IF(B1048="","",AVERAGE($B$33:B1048))</f>
        <v/>
      </c>
      <c r="D1048" s="10" t="str">
        <f>IF(B1048="","",_xlfn.STDEV.S($B$33:B1048))</f>
        <v/>
      </c>
      <c r="E1048" s="82" t="str">
        <f t="shared" si="101"/>
        <v/>
      </c>
      <c r="F1048" s="80" t="str">
        <f t="shared" si="98"/>
        <v/>
      </c>
      <c r="G1048" s="80" t="str">
        <f t="shared" si="99"/>
        <v/>
      </c>
      <c r="H1048" s="81" t="str">
        <f t="shared" si="102"/>
        <v/>
      </c>
      <c r="I1048" s="83" t="str">
        <f t="shared" si="103"/>
        <v/>
      </c>
      <c r="J1048" s="10" t="str">
        <f t="shared" si="100"/>
        <v/>
      </c>
    </row>
    <row r="1049" spans="1:10" x14ac:dyDescent="0.25">
      <c r="A1049" s="10" t="str">
        <f>IF(B1049="","",COUNTA($B$33:B1049)-COUNTBLANK($B$33:B1049))</f>
        <v/>
      </c>
      <c r="B1049" s="1"/>
      <c r="C1049" s="10" t="str">
        <f>IF(B1049="","",AVERAGE($B$33:B1049))</f>
        <v/>
      </c>
      <c r="D1049" s="10" t="str">
        <f>IF(B1049="","",_xlfn.STDEV.S($B$33:B1049))</f>
        <v/>
      </c>
      <c r="E1049" s="82" t="str">
        <f t="shared" si="101"/>
        <v/>
      </c>
      <c r="F1049" s="80" t="str">
        <f t="shared" si="98"/>
        <v/>
      </c>
      <c r="G1049" s="80" t="str">
        <f t="shared" si="99"/>
        <v/>
      </c>
      <c r="H1049" s="81" t="str">
        <f t="shared" si="102"/>
        <v/>
      </c>
      <c r="I1049" s="83" t="str">
        <f t="shared" si="103"/>
        <v/>
      </c>
      <c r="J1049" s="10" t="str">
        <f t="shared" si="100"/>
        <v/>
      </c>
    </row>
    <row r="1050" spans="1:10" x14ac:dyDescent="0.25">
      <c r="A1050" s="10" t="str">
        <f>IF(B1050="","",COUNTA($B$33:B1050)-COUNTBLANK($B$33:B1050))</f>
        <v/>
      </c>
      <c r="B1050" s="1"/>
      <c r="C1050" s="10" t="str">
        <f>IF(B1050="","",AVERAGE($B$33:B1050))</f>
        <v/>
      </c>
      <c r="D1050" s="10" t="str">
        <f>IF(B1050="","",_xlfn.STDEV.S($B$33:B1050))</f>
        <v/>
      </c>
      <c r="E1050" s="82" t="str">
        <f t="shared" si="101"/>
        <v/>
      </c>
      <c r="F1050" s="80" t="str">
        <f t="shared" si="98"/>
        <v/>
      </c>
      <c r="G1050" s="80" t="str">
        <f t="shared" si="99"/>
        <v/>
      </c>
      <c r="H1050" s="81" t="str">
        <f t="shared" si="102"/>
        <v/>
      </c>
      <c r="I1050" s="83" t="str">
        <f t="shared" si="103"/>
        <v/>
      </c>
      <c r="J1050" s="10" t="str">
        <f t="shared" si="100"/>
        <v/>
      </c>
    </row>
    <row r="1051" spans="1:10" x14ac:dyDescent="0.25">
      <c r="A1051" s="10" t="str">
        <f>IF(B1051="","",COUNTA($B$33:B1051)-COUNTBLANK($B$33:B1051))</f>
        <v/>
      </c>
      <c r="B1051" s="1"/>
      <c r="C1051" s="10" t="str">
        <f>IF(B1051="","",AVERAGE($B$33:B1051))</f>
        <v/>
      </c>
      <c r="D1051" s="10" t="str">
        <f>IF(B1051="","",_xlfn.STDEV.S($B$33:B1051))</f>
        <v/>
      </c>
      <c r="E1051" s="82" t="str">
        <f t="shared" si="101"/>
        <v/>
      </c>
      <c r="F1051" s="80" t="str">
        <f t="shared" si="98"/>
        <v/>
      </c>
      <c r="G1051" s="80" t="str">
        <f t="shared" si="99"/>
        <v/>
      </c>
      <c r="H1051" s="81" t="str">
        <f t="shared" si="102"/>
        <v/>
      </c>
      <c r="I1051" s="83" t="str">
        <f t="shared" si="103"/>
        <v/>
      </c>
      <c r="J1051" s="10" t="str">
        <f t="shared" si="100"/>
        <v/>
      </c>
    </row>
    <row r="1052" spans="1:10" x14ac:dyDescent="0.25">
      <c r="A1052" s="10" t="str">
        <f>IF(B1052="","",COUNTA($B$33:B1052)-COUNTBLANK($B$33:B1052))</f>
        <v/>
      </c>
      <c r="B1052" s="1"/>
      <c r="C1052" s="10" t="str">
        <f>IF(B1052="","",AVERAGE($B$33:B1052))</f>
        <v/>
      </c>
      <c r="D1052" s="10" t="str">
        <f>IF(B1052="","",_xlfn.STDEV.S($B$33:B1052))</f>
        <v/>
      </c>
      <c r="E1052" s="82" t="str">
        <f t="shared" si="101"/>
        <v/>
      </c>
      <c r="F1052" s="80" t="str">
        <f t="shared" si="98"/>
        <v/>
      </c>
      <c r="G1052" s="80" t="str">
        <f t="shared" si="99"/>
        <v/>
      </c>
      <c r="H1052" s="81" t="str">
        <f t="shared" si="102"/>
        <v/>
      </c>
      <c r="I1052" s="83" t="str">
        <f t="shared" si="103"/>
        <v/>
      </c>
      <c r="J1052" s="10" t="str">
        <f t="shared" si="100"/>
        <v/>
      </c>
    </row>
    <row r="1053" spans="1:10" x14ac:dyDescent="0.25">
      <c r="A1053" s="10" t="str">
        <f>IF(B1053="","",COUNTA($B$33:B1053)-COUNTBLANK($B$33:B1053))</f>
        <v/>
      </c>
      <c r="B1053" s="1"/>
      <c r="C1053" s="10" t="str">
        <f>IF(B1053="","",AVERAGE($B$33:B1053))</f>
        <v/>
      </c>
      <c r="D1053" s="10" t="str">
        <f>IF(B1053="","",_xlfn.STDEV.S($B$33:B1053))</f>
        <v/>
      </c>
      <c r="E1053" s="82" t="str">
        <f t="shared" si="101"/>
        <v/>
      </c>
      <c r="F1053" s="80" t="str">
        <f t="shared" si="98"/>
        <v/>
      </c>
      <c r="G1053" s="80" t="str">
        <f t="shared" si="99"/>
        <v/>
      </c>
      <c r="H1053" s="81" t="str">
        <f t="shared" si="102"/>
        <v/>
      </c>
      <c r="I1053" s="83" t="str">
        <f t="shared" si="103"/>
        <v/>
      </c>
      <c r="J1053" s="10" t="str">
        <f t="shared" si="100"/>
        <v/>
      </c>
    </row>
    <row r="1054" spans="1:10" x14ac:dyDescent="0.25">
      <c r="A1054" s="10" t="str">
        <f>IF(B1054="","",COUNTA($B$33:B1054)-COUNTBLANK($B$33:B1054))</f>
        <v/>
      </c>
      <c r="B1054" s="1"/>
      <c r="C1054" s="10" t="str">
        <f>IF(B1054="","",AVERAGE($B$33:B1054))</f>
        <v/>
      </c>
      <c r="D1054" s="10" t="str">
        <f>IF(B1054="","",_xlfn.STDEV.S($B$33:B1054))</f>
        <v/>
      </c>
      <c r="E1054" s="82" t="str">
        <f t="shared" si="101"/>
        <v/>
      </c>
      <c r="F1054" s="80" t="str">
        <f t="shared" si="98"/>
        <v/>
      </c>
      <c r="G1054" s="80" t="str">
        <f t="shared" si="99"/>
        <v/>
      </c>
      <c r="H1054" s="81" t="str">
        <f t="shared" si="102"/>
        <v/>
      </c>
      <c r="I1054" s="83" t="str">
        <f t="shared" si="103"/>
        <v/>
      </c>
      <c r="J1054" s="10" t="str">
        <f t="shared" si="100"/>
        <v/>
      </c>
    </row>
    <row r="1055" spans="1:10" x14ac:dyDescent="0.25">
      <c r="A1055" s="10" t="str">
        <f>IF(B1055="","",COUNTA($B$33:B1055)-COUNTBLANK($B$33:B1055))</f>
        <v/>
      </c>
      <c r="B1055" s="1"/>
      <c r="C1055" s="10" t="str">
        <f>IF(B1055="","",AVERAGE($B$33:B1055))</f>
        <v/>
      </c>
      <c r="D1055" s="10" t="str">
        <f>IF(B1055="","",_xlfn.STDEV.S($B$33:B1055))</f>
        <v/>
      </c>
      <c r="E1055" s="82" t="str">
        <f t="shared" si="101"/>
        <v/>
      </c>
      <c r="F1055" s="80" t="str">
        <f t="shared" si="98"/>
        <v/>
      </c>
      <c r="G1055" s="80" t="str">
        <f t="shared" si="99"/>
        <v/>
      </c>
      <c r="H1055" s="81" t="str">
        <f t="shared" si="102"/>
        <v/>
      </c>
      <c r="I1055" s="83" t="str">
        <f t="shared" si="103"/>
        <v/>
      </c>
      <c r="J1055" s="10" t="str">
        <f t="shared" si="100"/>
        <v/>
      </c>
    </row>
    <row r="1056" spans="1:10" x14ac:dyDescent="0.25">
      <c r="A1056" s="10" t="str">
        <f>IF(B1056="","",COUNTA($B$33:B1056)-COUNTBLANK($B$33:B1056))</f>
        <v/>
      </c>
      <c r="B1056" s="1"/>
      <c r="C1056" s="10" t="str">
        <f>IF(B1056="","",AVERAGE($B$33:B1056))</f>
        <v/>
      </c>
      <c r="D1056" s="10" t="str">
        <f>IF(B1056="","",_xlfn.STDEV.S($B$33:B1056))</f>
        <v/>
      </c>
      <c r="E1056" s="82" t="str">
        <f t="shared" si="101"/>
        <v/>
      </c>
      <c r="F1056" s="80" t="str">
        <f t="shared" si="98"/>
        <v/>
      </c>
      <c r="G1056" s="80" t="str">
        <f t="shared" si="99"/>
        <v/>
      </c>
      <c r="H1056" s="81" t="str">
        <f t="shared" si="102"/>
        <v/>
      </c>
      <c r="I1056" s="83" t="str">
        <f t="shared" si="103"/>
        <v/>
      </c>
      <c r="J1056" s="10" t="str">
        <f t="shared" si="100"/>
        <v/>
      </c>
    </row>
    <row r="1057" spans="1:10" x14ac:dyDescent="0.25">
      <c r="A1057" s="10" t="str">
        <f>IF(B1057="","",COUNTA($B$33:B1057)-COUNTBLANK($B$33:B1057))</f>
        <v/>
      </c>
      <c r="B1057" s="1"/>
      <c r="C1057" s="10" t="str">
        <f>IF(B1057="","",AVERAGE($B$33:B1057))</f>
        <v/>
      </c>
      <c r="D1057" s="10" t="str">
        <f>IF(B1057="","",_xlfn.STDEV.S($B$33:B1057))</f>
        <v/>
      </c>
      <c r="E1057" s="82" t="str">
        <f t="shared" si="101"/>
        <v/>
      </c>
      <c r="F1057" s="80" t="str">
        <f t="shared" si="98"/>
        <v/>
      </c>
      <c r="G1057" s="80" t="str">
        <f t="shared" si="99"/>
        <v/>
      </c>
      <c r="H1057" s="81" t="str">
        <f t="shared" si="102"/>
        <v/>
      </c>
      <c r="I1057" s="83" t="str">
        <f t="shared" si="103"/>
        <v/>
      </c>
      <c r="J1057" s="10" t="str">
        <f t="shared" si="100"/>
        <v/>
      </c>
    </row>
    <row r="1058" spans="1:10" x14ac:dyDescent="0.25">
      <c r="A1058" s="10" t="str">
        <f>IF(B1058="","",COUNTA($B$33:B1058)-COUNTBLANK($B$33:B1058))</f>
        <v/>
      </c>
      <c r="B1058" s="1"/>
      <c r="C1058" s="10" t="str">
        <f>IF(B1058="","",AVERAGE($B$33:B1058))</f>
        <v/>
      </c>
      <c r="D1058" s="10" t="str">
        <f>IF(B1058="","",_xlfn.STDEV.S($B$33:B1058))</f>
        <v/>
      </c>
      <c r="E1058" s="82" t="str">
        <f t="shared" si="101"/>
        <v/>
      </c>
      <c r="F1058" s="80" t="str">
        <f t="shared" ref="F1058:F1121" si="104">IF(D1058="","",($C$5-$C$4)/(6*D1058))</f>
        <v/>
      </c>
      <c r="G1058" s="80" t="str">
        <f t="shared" ref="G1058:G1121" si="105">IF(D1058="","",MIN(($C$5-C1058)/(3*D1058),(C1058-$C$4)/(3*D1058)))</f>
        <v/>
      </c>
      <c r="H1058" s="81" t="str">
        <f t="shared" si="102"/>
        <v/>
      </c>
      <c r="I1058" s="83" t="str">
        <f t="shared" si="103"/>
        <v/>
      </c>
      <c r="J1058" s="10" t="str">
        <f t="shared" ref="J1058:J1121" si="106">IF(B1058="","",B1058)</f>
        <v/>
      </c>
    </row>
    <row r="1059" spans="1:10" x14ac:dyDescent="0.25">
      <c r="A1059" s="10" t="str">
        <f>IF(B1059="","",COUNTA($B$33:B1059)-COUNTBLANK($B$33:B1059))</f>
        <v/>
      </c>
      <c r="B1059" s="1"/>
      <c r="C1059" s="10" t="str">
        <f>IF(B1059="","",AVERAGE($B$33:B1059))</f>
        <v/>
      </c>
      <c r="D1059" s="10" t="str">
        <f>IF(B1059="","",_xlfn.STDEV.S($B$33:B1059))</f>
        <v/>
      </c>
      <c r="E1059" s="82" t="str">
        <f t="shared" si="101"/>
        <v/>
      </c>
      <c r="F1059" s="80" t="str">
        <f t="shared" si="104"/>
        <v/>
      </c>
      <c r="G1059" s="80" t="str">
        <f t="shared" si="105"/>
        <v/>
      </c>
      <c r="H1059" s="81" t="str">
        <f t="shared" si="102"/>
        <v/>
      </c>
      <c r="I1059" s="83" t="str">
        <f t="shared" si="103"/>
        <v/>
      </c>
      <c r="J1059" s="10" t="str">
        <f t="shared" si="106"/>
        <v/>
      </c>
    </row>
    <row r="1060" spans="1:10" x14ac:dyDescent="0.25">
      <c r="A1060" s="10" t="str">
        <f>IF(B1060="","",COUNTA($B$33:B1060)-COUNTBLANK($B$33:B1060))</f>
        <v/>
      </c>
      <c r="B1060" s="1"/>
      <c r="C1060" s="10" t="str">
        <f>IF(B1060="","",AVERAGE($B$33:B1060))</f>
        <v/>
      </c>
      <c r="D1060" s="10" t="str">
        <f>IF(B1060="","",_xlfn.STDEV.S($B$33:B1060))</f>
        <v/>
      </c>
      <c r="E1060" s="82" t="str">
        <f t="shared" si="101"/>
        <v/>
      </c>
      <c r="F1060" s="80" t="str">
        <f t="shared" si="104"/>
        <v/>
      </c>
      <c r="G1060" s="80" t="str">
        <f t="shared" si="105"/>
        <v/>
      </c>
      <c r="H1060" s="81" t="str">
        <f t="shared" si="102"/>
        <v/>
      </c>
      <c r="I1060" s="83" t="str">
        <f t="shared" si="103"/>
        <v/>
      </c>
      <c r="J1060" s="10" t="str">
        <f t="shared" si="106"/>
        <v/>
      </c>
    </row>
    <row r="1061" spans="1:10" x14ac:dyDescent="0.25">
      <c r="A1061" s="10" t="str">
        <f>IF(B1061="","",COUNTA($B$33:B1061)-COUNTBLANK($B$33:B1061))</f>
        <v/>
      </c>
      <c r="B1061" s="1"/>
      <c r="C1061" s="10" t="str">
        <f>IF(B1061="","",AVERAGE($B$33:B1061))</f>
        <v/>
      </c>
      <c r="D1061" s="10" t="str">
        <f>IF(B1061="","",_xlfn.STDEV.S($B$33:B1061))</f>
        <v/>
      </c>
      <c r="E1061" s="82" t="str">
        <f t="shared" si="101"/>
        <v/>
      </c>
      <c r="F1061" s="80" t="str">
        <f t="shared" si="104"/>
        <v/>
      </c>
      <c r="G1061" s="80" t="str">
        <f t="shared" si="105"/>
        <v/>
      </c>
      <c r="H1061" s="81" t="str">
        <f t="shared" si="102"/>
        <v/>
      </c>
      <c r="I1061" s="83" t="str">
        <f t="shared" si="103"/>
        <v/>
      </c>
      <c r="J1061" s="10" t="str">
        <f t="shared" si="106"/>
        <v/>
      </c>
    </row>
    <row r="1062" spans="1:10" x14ac:dyDescent="0.25">
      <c r="A1062" s="10" t="str">
        <f>IF(B1062="","",COUNTA($B$33:B1062)-COUNTBLANK($B$33:B1062))</f>
        <v/>
      </c>
      <c r="B1062" s="1"/>
      <c r="C1062" s="10" t="str">
        <f>IF(B1062="","",AVERAGE($B$33:B1062))</f>
        <v/>
      </c>
      <c r="D1062" s="10" t="str">
        <f>IF(B1062="","",_xlfn.STDEV.S($B$33:B1062))</f>
        <v/>
      </c>
      <c r="E1062" s="82" t="str">
        <f t="shared" ref="E1062:E1125" si="107">IF(D1062="","",D1062/C1062)</f>
        <v/>
      </c>
      <c r="F1062" s="80" t="str">
        <f t="shared" si="104"/>
        <v/>
      </c>
      <c r="G1062" s="80" t="str">
        <f t="shared" si="105"/>
        <v/>
      </c>
      <c r="H1062" s="81" t="str">
        <f t="shared" ref="H1062:H1125" si="108">IF(D1062="","",F1062/(1+9*(F1062-G1062)^2))</f>
        <v/>
      </c>
      <c r="I1062" s="83" t="str">
        <f t="shared" si="103"/>
        <v/>
      </c>
      <c r="J1062" s="10" t="str">
        <f t="shared" si="106"/>
        <v/>
      </c>
    </row>
    <row r="1063" spans="1:10" x14ac:dyDescent="0.25">
      <c r="A1063" s="10" t="str">
        <f>IF(B1063="","",COUNTA($B$33:B1063)-COUNTBLANK($B$33:B1063))</f>
        <v/>
      </c>
      <c r="B1063" s="1"/>
      <c r="C1063" s="10" t="str">
        <f>IF(B1063="","",AVERAGE($B$33:B1063))</f>
        <v/>
      </c>
      <c r="D1063" s="10" t="str">
        <f>IF(B1063="","",_xlfn.STDEV.S($B$33:B1063))</f>
        <v/>
      </c>
      <c r="E1063" s="82" t="str">
        <f t="shared" si="107"/>
        <v/>
      </c>
      <c r="F1063" s="80" t="str">
        <f t="shared" si="104"/>
        <v/>
      </c>
      <c r="G1063" s="80" t="str">
        <f t="shared" si="105"/>
        <v/>
      </c>
      <c r="H1063" s="81" t="str">
        <f t="shared" si="108"/>
        <v/>
      </c>
      <c r="I1063" s="83" t="str">
        <f t="shared" si="103"/>
        <v/>
      </c>
      <c r="J1063" s="10" t="str">
        <f t="shared" si="106"/>
        <v/>
      </c>
    </row>
    <row r="1064" spans="1:10" x14ac:dyDescent="0.25">
      <c r="A1064" s="10" t="str">
        <f>IF(B1064="","",COUNTA($B$33:B1064)-COUNTBLANK($B$33:B1064))</f>
        <v/>
      </c>
      <c r="B1064" s="1"/>
      <c r="C1064" s="10" t="str">
        <f>IF(B1064="","",AVERAGE($B$33:B1064))</f>
        <v/>
      </c>
      <c r="D1064" s="10" t="str">
        <f>IF(B1064="","",_xlfn.STDEV.S($B$33:B1064))</f>
        <v/>
      </c>
      <c r="E1064" s="82" t="str">
        <f t="shared" si="107"/>
        <v/>
      </c>
      <c r="F1064" s="80" t="str">
        <f t="shared" si="104"/>
        <v/>
      </c>
      <c r="G1064" s="80" t="str">
        <f t="shared" si="105"/>
        <v/>
      </c>
      <c r="H1064" s="81" t="str">
        <f t="shared" si="108"/>
        <v/>
      </c>
      <c r="I1064" s="83" t="str">
        <f t="shared" si="103"/>
        <v/>
      </c>
      <c r="J1064" s="10" t="str">
        <f t="shared" si="106"/>
        <v/>
      </c>
    </row>
    <row r="1065" spans="1:10" x14ac:dyDescent="0.25">
      <c r="A1065" s="10" t="str">
        <f>IF(B1065="","",COUNTA($B$33:B1065)-COUNTBLANK($B$33:B1065))</f>
        <v/>
      </c>
      <c r="B1065" s="1"/>
      <c r="C1065" s="10" t="str">
        <f>IF(B1065="","",AVERAGE($B$33:B1065))</f>
        <v/>
      </c>
      <c r="D1065" s="10" t="str">
        <f>IF(B1065="","",_xlfn.STDEV.S($B$33:B1065))</f>
        <v/>
      </c>
      <c r="E1065" s="82" t="str">
        <f t="shared" si="107"/>
        <v/>
      </c>
      <c r="F1065" s="80" t="str">
        <f t="shared" si="104"/>
        <v/>
      </c>
      <c r="G1065" s="80" t="str">
        <f t="shared" si="105"/>
        <v/>
      </c>
      <c r="H1065" s="81" t="str">
        <f t="shared" si="108"/>
        <v/>
      </c>
      <c r="I1065" s="83" t="str">
        <f t="shared" si="103"/>
        <v/>
      </c>
      <c r="J1065" s="10" t="str">
        <f t="shared" si="106"/>
        <v/>
      </c>
    </row>
    <row r="1066" spans="1:10" x14ac:dyDescent="0.25">
      <c r="A1066" s="10" t="str">
        <f>IF(B1066="","",COUNTA($B$33:B1066)-COUNTBLANK($B$33:B1066))</f>
        <v/>
      </c>
      <c r="B1066" s="1"/>
      <c r="C1066" s="10" t="str">
        <f>IF(B1066="","",AVERAGE($B$33:B1066))</f>
        <v/>
      </c>
      <c r="D1066" s="10" t="str">
        <f>IF(B1066="","",_xlfn.STDEV.S($B$33:B1066))</f>
        <v/>
      </c>
      <c r="E1066" s="82" t="str">
        <f t="shared" si="107"/>
        <v/>
      </c>
      <c r="F1066" s="80" t="str">
        <f t="shared" si="104"/>
        <v/>
      </c>
      <c r="G1066" s="80" t="str">
        <f t="shared" si="105"/>
        <v/>
      </c>
      <c r="H1066" s="81" t="str">
        <f t="shared" si="108"/>
        <v/>
      </c>
      <c r="I1066" s="83" t="str">
        <f t="shared" si="103"/>
        <v/>
      </c>
      <c r="J1066" s="10" t="str">
        <f t="shared" si="106"/>
        <v/>
      </c>
    </row>
    <row r="1067" spans="1:10" x14ac:dyDescent="0.25">
      <c r="A1067" s="10" t="str">
        <f>IF(B1067="","",COUNTA($B$33:B1067)-COUNTBLANK($B$33:B1067))</f>
        <v/>
      </c>
      <c r="B1067" s="1"/>
      <c r="C1067" s="10" t="str">
        <f>IF(B1067="","",AVERAGE($B$33:B1067))</f>
        <v/>
      </c>
      <c r="D1067" s="10" t="str">
        <f>IF(B1067="","",_xlfn.STDEV.S($B$33:B1067))</f>
        <v/>
      </c>
      <c r="E1067" s="82" t="str">
        <f t="shared" si="107"/>
        <v/>
      </c>
      <c r="F1067" s="80" t="str">
        <f t="shared" si="104"/>
        <v/>
      </c>
      <c r="G1067" s="80" t="str">
        <f t="shared" si="105"/>
        <v/>
      </c>
      <c r="H1067" s="81" t="str">
        <f t="shared" si="108"/>
        <v/>
      </c>
      <c r="I1067" s="83" t="str">
        <f t="shared" si="103"/>
        <v/>
      </c>
      <c r="J1067" s="10" t="str">
        <f t="shared" si="106"/>
        <v/>
      </c>
    </row>
    <row r="1068" spans="1:10" x14ac:dyDescent="0.25">
      <c r="A1068" s="10" t="str">
        <f>IF(B1068="","",COUNTA($B$33:B1068)-COUNTBLANK($B$33:B1068))</f>
        <v/>
      </c>
      <c r="B1068" s="1"/>
      <c r="C1068" s="10" t="str">
        <f>IF(B1068="","",AVERAGE($B$33:B1068))</f>
        <v/>
      </c>
      <c r="D1068" s="10" t="str">
        <f>IF(B1068="","",_xlfn.STDEV.S($B$33:B1068))</f>
        <v/>
      </c>
      <c r="E1068" s="82" t="str">
        <f t="shared" si="107"/>
        <v/>
      </c>
      <c r="F1068" s="80" t="str">
        <f t="shared" si="104"/>
        <v/>
      </c>
      <c r="G1068" s="80" t="str">
        <f t="shared" si="105"/>
        <v/>
      </c>
      <c r="H1068" s="81" t="str">
        <f t="shared" si="108"/>
        <v/>
      </c>
      <c r="I1068" s="83" t="str">
        <f t="shared" si="103"/>
        <v/>
      </c>
      <c r="J1068" s="10" t="str">
        <f t="shared" si="106"/>
        <v/>
      </c>
    </row>
    <row r="1069" spans="1:10" x14ac:dyDescent="0.25">
      <c r="A1069" s="10" t="str">
        <f>IF(B1069="","",COUNTA($B$33:B1069)-COUNTBLANK($B$33:B1069))</f>
        <v/>
      </c>
      <c r="B1069" s="1"/>
      <c r="C1069" s="10" t="str">
        <f>IF(B1069="","",AVERAGE($B$33:B1069))</f>
        <v/>
      </c>
      <c r="D1069" s="10" t="str">
        <f>IF(B1069="","",_xlfn.STDEV.S($B$33:B1069))</f>
        <v/>
      </c>
      <c r="E1069" s="82" t="str">
        <f t="shared" si="107"/>
        <v/>
      </c>
      <c r="F1069" s="80" t="str">
        <f t="shared" si="104"/>
        <v/>
      </c>
      <c r="G1069" s="80" t="str">
        <f t="shared" si="105"/>
        <v/>
      </c>
      <c r="H1069" s="81" t="str">
        <f t="shared" si="108"/>
        <v/>
      </c>
      <c r="I1069" s="83" t="str">
        <f t="shared" si="103"/>
        <v/>
      </c>
      <c r="J1069" s="10" t="str">
        <f t="shared" si="106"/>
        <v/>
      </c>
    </row>
    <row r="1070" spans="1:10" x14ac:dyDescent="0.25">
      <c r="A1070" s="10" t="str">
        <f>IF(B1070="","",COUNTA($B$33:B1070)-COUNTBLANK($B$33:B1070))</f>
        <v/>
      </c>
      <c r="B1070" s="1"/>
      <c r="C1070" s="10" t="str">
        <f>IF(B1070="","",AVERAGE($B$33:B1070))</f>
        <v/>
      </c>
      <c r="D1070" s="10" t="str">
        <f>IF(B1070="","",_xlfn.STDEV.S($B$33:B1070))</f>
        <v/>
      </c>
      <c r="E1070" s="82" t="str">
        <f t="shared" si="107"/>
        <v/>
      </c>
      <c r="F1070" s="80" t="str">
        <f t="shared" si="104"/>
        <v/>
      </c>
      <c r="G1070" s="80" t="str">
        <f t="shared" si="105"/>
        <v/>
      </c>
      <c r="H1070" s="81" t="str">
        <f t="shared" si="108"/>
        <v/>
      </c>
      <c r="I1070" s="83" t="str">
        <f t="shared" si="103"/>
        <v/>
      </c>
      <c r="J1070" s="10" t="str">
        <f t="shared" si="106"/>
        <v/>
      </c>
    </row>
    <row r="1071" spans="1:10" x14ac:dyDescent="0.25">
      <c r="A1071" s="10" t="str">
        <f>IF(B1071="","",COUNTA($B$33:B1071)-COUNTBLANK($B$33:B1071))</f>
        <v/>
      </c>
      <c r="B1071" s="1"/>
      <c r="C1071" s="10" t="str">
        <f>IF(B1071="","",AVERAGE($B$33:B1071))</f>
        <v/>
      </c>
      <c r="D1071" s="10" t="str">
        <f>IF(B1071="","",_xlfn.STDEV.S($B$33:B1071))</f>
        <v/>
      </c>
      <c r="E1071" s="82" t="str">
        <f t="shared" si="107"/>
        <v/>
      </c>
      <c r="F1071" s="80" t="str">
        <f t="shared" si="104"/>
        <v/>
      </c>
      <c r="G1071" s="80" t="str">
        <f t="shared" si="105"/>
        <v/>
      </c>
      <c r="H1071" s="81" t="str">
        <f t="shared" si="108"/>
        <v/>
      </c>
      <c r="I1071" s="83" t="str">
        <f t="shared" si="103"/>
        <v/>
      </c>
      <c r="J1071" s="10" t="str">
        <f t="shared" si="106"/>
        <v/>
      </c>
    </row>
    <row r="1072" spans="1:10" x14ac:dyDescent="0.25">
      <c r="A1072" s="10" t="str">
        <f>IF(B1072="","",COUNTA($B$33:B1072)-COUNTBLANK($B$33:B1072))</f>
        <v/>
      </c>
      <c r="B1072" s="1"/>
      <c r="C1072" s="10" t="str">
        <f>IF(B1072="","",AVERAGE($B$33:B1072))</f>
        <v/>
      </c>
      <c r="D1072" s="10" t="str">
        <f>IF(B1072="","",_xlfn.STDEV.S($B$33:B1072))</f>
        <v/>
      </c>
      <c r="E1072" s="82" t="str">
        <f t="shared" si="107"/>
        <v/>
      </c>
      <c r="F1072" s="80" t="str">
        <f t="shared" si="104"/>
        <v/>
      </c>
      <c r="G1072" s="80" t="str">
        <f t="shared" si="105"/>
        <v/>
      </c>
      <c r="H1072" s="81" t="str">
        <f t="shared" si="108"/>
        <v/>
      </c>
      <c r="I1072" s="83" t="str">
        <f t="shared" si="103"/>
        <v/>
      </c>
      <c r="J1072" s="10" t="str">
        <f t="shared" si="106"/>
        <v/>
      </c>
    </row>
    <row r="1073" spans="1:10" x14ac:dyDescent="0.25">
      <c r="A1073" s="10" t="str">
        <f>IF(B1073="","",COUNTA($B$33:B1073)-COUNTBLANK($B$33:B1073))</f>
        <v/>
      </c>
      <c r="B1073" s="1"/>
      <c r="C1073" s="10" t="str">
        <f>IF(B1073="","",AVERAGE($B$33:B1073))</f>
        <v/>
      </c>
      <c r="D1073" s="10" t="str">
        <f>IF(B1073="","",_xlfn.STDEV.S($B$33:B1073))</f>
        <v/>
      </c>
      <c r="E1073" s="82" t="str">
        <f t="shared" si="107"/>
        <v/>
      </c>
      <c r="F1073" s="80" t="str">
        <f t="shared" si="104"/>
        <v/>
      </c>
      <c r="G1073" s="80" t="str">
        <f t="shared" si="105"/>
        <v/>
      </c>
      <c r="H1073" s="81" t="str">
        <f t="shared" si="108"/>
        <v/>
      </c>
      <c r="I1073" s="83" t="str">
        <f t="shared" si="103"/>
        <v/>
      </c>
      <c r="J1073" s="10" t="str">
        <f t="shared" si="106"/>
        <v/>
      </c>
    </row>
    <row r="1074" spans="1:10" x14ac:dyDescent="0.25">
      <c r="A1074" s="10" t="str">
        <f>IF(B1074="","",COUNTA($B$33:B1074)-COUNTBLANK($B$33:B1074))</f>
        <v/>
      </c>
      <c r="B1074" s="1"/>
      <c r="C1074" s="10" t="str">
        <f>IF(B1074="","",AVERAGE($B$33:B1074))</f>
        <v/>
      </c>
      <c r="D1074" s="10" t="str">
        <f>IF(B1074="","",_xlfn.STDEV.S($B$33:B1074))</f>
        <v/>
      </c>
      <c r="E1074" s="82" t="str">
        <f t="shared" si="107"/>
        <v/>
      </c>
      <c r="F1074" s="80" t="str">
        <f t="shared" si="104"/>
        <v/>
      </c>
      <c r="G1074" s="80" t="str">
        <f t="shared" si="105"/>
        <v/>
      </c>
      <c r="H1074" s="81" t="str">
        <f t="shared" si="108"/>
        <v/>
      </c>
      <c r="I1074" s="83" t="str">
        <f t="shared" si="103"/>
        <v/>
      </c>
      <c r="J1074" s="10" t="str">
        <f t="shared" si="106"/>
        <v/>
      </c>
    </row>
    <row r="1075" spans="1:10" x14ac:dyDescent="0.25">
      <c r="A1075" s="10" t="str">
        <f>IF(B1075="","",COUNTA($B$33:B1075)-COUNTBLANK($B$33:B1075))</f>
        <v/>
      </c>
      <c r="B1075" s="1"/>
      <c r="C1075" s="10" t="str">
        <f>IF(B1075="","",AVERAGE($B$33:B1075))</f>
        <v/>
      </c>
      <c r="D1075" s="10" t="str">
        <f>IF(B1075="","",_xlfn.STDEV.S($B$33:B1075))</f>
        <v/>
      </c>
      <c r="E1075" s="82" t="str">
        <f t="shared" si="107"/>
        <v/>
      </c>
      <c r="F1075" s="80" t="str">
        <f t="shared" si="104"/>
        <v/>
      </c>
      <c r="G1075" s="80" t="str">
        <f t="shared" si="105"/>
        <v/>
      </c>
      <c r="H1075" s="81" t="str">
        <f t="shared" si="108"/>
        <v/>
      </c>
      <c r="I1075" s="83" t="str">
        <f t="shared" si="103"/>
        <v/>
      </c>
      <c r="J1075" s="10" t="str">
        <f t="shared" si="106"/>
        <v/>
      </c>
    </row>
    <row r="1076" spans="1:10" x14ac:dyDescent="0.25">
      <c r="A1076" s="10" t="str">
        <f>IF(B1076="","",COUNTA($B$33:B1076)-COUNTBLANK($B$33:B1076))</f>
        <v/>
      </c>
      <c r="B1076" s="1"/>
      <c r="C1076" s="10" t="str">
        <f>IF(B1076="","",AVERAGE($B$33:B1076))</f>
        <v/>
      </c>
      <c r="D1076" s="10" t="str">
        <f>IF(B1076="","",_xlfn.STDEV.S($B$33:B1076))</f>
        <v/>
      </c>
      <c r="E1076" s="82" t="str">
        <f t="shared" si="107"/>
        <v/>
      </c>
      <c r="F1076" s="80" t="str">
        <f t="shared" si="104"/>
        <v/>
      </c>
      <c r="G1076" s="80" t="str">
        <f t="shared" si="105"/>
        <v/>
      </c>
      <c r="H1076" s="81" t="str">
        <f t="shared" si="108"/>
        <v/>
      </c>
      <c r="I1076" s="83" t="str">
        <f t="shared" si="103"/>
        <v/>
      </c>
      <c r="J1076" s="10" t="str">
        <f t="shared" si="106"/>
        <v/>
      </c>
    </row>
    <row r="1077" spans="1:10" x14ac:dyDescent="0.25">
      <c r="A1077" s="10" t="str">
        <f>IF(B1077="","",COUNTA($B$33:B1077)-COUNTBLANK($B$33:B1077))</f>
        <v/>
      </c>
      <c r="B1077" s="1"/>
      <c r="C1077" s="10" t="str">
        <f>IF(B1077="","",AVERAGE($B$33:B1077))</f>
        <v/>
      </c>
      <c r="D1077" s="10" t="str">
        <f>IF(B1077="","",_xlfn.STDEV.S($B$33:B1077))</f>
        <v/>
      </c>
      <c r="E1077" s="82" t="str">
        <f t="shared" si="107"/>
        <v/>
      </c>
      <c r="F1077" s="80" t="str">
        <f t="shared" si="104"/>
        <v/>
      </c>
      <c r="G1077" s="80" t="str">
        <f t="shared" si="105"/>
        <v/>
      </c>
      <c r="H1077" s="81" t="str">
        <f t="shared" si="108"/>
        <v/>
      </c>
      <c r="I1077" s="83" t="str">
        <f t="shared" si="103"/>
        <v/>
      </c>
      <c r="J1077" s="10" t="str">
        <f t="shared" si="106"/>
        <v/>
      </c>
    </row>
    <row r="1078" spans="1:10" x14ac:dyDescent="0.25">
      <c r="A1078" s="10" t="str">
        <f>IF(B1078="","",COUNTA($B$33:B1078)-COUNTBLANK($B$33:B1078))</f>
        <v/>
      </c>
      <c r="B1078" s="1"/>
      <c r="C1078" s="10" t="str">
        <f>IF(B1078="","",AVERAGE($B$33:B1078))</f>
        <v/>
      </c>
      <c r="D1078" s="10" t="str">
        <f>IF(B1078="","",_xlfn.STDEV.S($B$33:B1078))</f>
        <v/>
      </c>
      <c r="E1078" s="82" t="str">
        <f t="shared" si="107"/>
        <v/>
      </c>
      <c r="F1078" s="80" t="str">
        <f t="shared" si="104"/>
        <v/>
      </c>
      <c r="G1078" s="80" t="str">
        <f t="shared" si="105"/>
        <v/>
      </c>
      <c r="H1078" s="81" t="str">
        <f t="shared" si="108"/>
        <v/>
      </c>
      <c r="I1078" s="83" t="str">
        <f t="shared" si="103"/>
        <v/>
      </c>
      <c r="J1078" s="10" t="str">
        <f t="shared" si="106"/>
        <v/>
      </c>
    </row>
    <row r="1079" spans="1:10" x14ac:dyDescent="0.25">
      <c r="A1079" s="10" t="str">
        <f>IF(B1079="","",COUNTA($B$33:B1079)-COUNTBLANK($B$33:B1079))</f>
        <v/>
      </c>
      <c r="B1079" s="1"/>
      <c r="C1079" s="10" t="str">
        <f>IF(B1079="","",AVERAGE($B$33:B1079))</f>
        <v/>
      </c>
      <c r="D1079" s="10" t="str">
        <f>IF(B1079="","",_xlfn.STDEV.S($B$33:B1079))</f>
        <v/>
      </c>
      <c r="E1079" s="82" t="str">
        <f t="shared" si="107"/>
        <v/>
      </c>
      <c r="F1079" s="80" t="str">
        <f t="shared" si="104"/>
        <v/>
      </c>
      <c r="G1079" s="80" t="str">
        <f t="shared" si="105"/>
        <v/>
      </c>
      <c r="H1079" s="81" t="str">
        <f t="shared" si="108"/>
        <v/>
      </c>
      <c r="I1079" s="83" t="str">
        <f t="shared" si="103"/>
        <v/>
      </c>
      <c r="J1079" s="10" t="str">
        <f t="shared" si="106"/>
        <v/>
      </c>
    </row>
    <row r="1080" spans="1:10" x14ac:dyDescent="0.25">
      <c r="A1080" s="10" t="str">
        <f>IF(B1080="","",COUNTA($B$33:B1080)-COUNTBLANK($B$33:B1080))</f>
        <v/>
      </c>
      <c r="B1080" s="1"/>
      <c r="C1080" s="10" t="str">
        <f>IF(B1080="","",AVERAGE($B$33:B1080))</f>
        <v/>
      </c>
      <c r="D1080" s="10" t="str">
        <f>IF(B1080="","",_xlfn.STDEV.S($B$33:B1080))</f>
        <v/>
      </c>
      <c r="E1080" s="82" t="str">
        <f t="shared" si="107"/>
        <v/>
      </c>
      <c r="F1080" s="80" t="str">
        <f t="shared" si="104"/>
        <v/>
      </c>
      <c r="G1080" s="80" t="str">
        <f t="shared" si="105"/>
        <v/>
      </c>
      <c r="H1080" s="81" t="str">
        <f t="shared" si="108"/>
        <v/>
      </c>
      <c r="I1080" s="83" t="str">
        <f t="shared" si="103"/>
        <v/>
      </c>
      <c r="J1080" s="10" t="str">
        <f t="shared" si="106"/>
        <v/>
      </c>
    </row>
    <row r="1081" spans="1:10" x14ac:dyDescent="0.25">
      <c r="A1081" s="10" t="str">
        <f>IF(B1081="","",COUNTA($B$33:B1081)-COUNTBLANK($B$33:B1081))</f>
        <v/>
      </c>
      <c r="B1081" s="1"/>
      <c r="C1081" s="10" t="str">
        <f>IF(B1081="","",AVERAGE($B$33:B1081))</f>
        <v/>
      </c>
      <c r="D1081" s="10" t="str">
        <f>IF(B1081="","",_xlfn.STDEV.S($B$33:B1081))</f>
        <v/>
      </c>
      <c r="E1081" s="82" t="str">
        <f t="shared" si="107"/>
        <v/>
      </c>
      <c r="F1081" s="80" t="str">
        <f t="shared" si="104"/>
        <v/>
      </c>
      <c r="G1081" s="80" t="str">
        <f t="shared" si="105"/>
        <v/>
      </c>
      <c r="H1081" s="81" t="str">
        <f t="shared" si="108"/>
        <v/>
      </c>
      <c r="I1081" s="83" t="str">
        <f t="shared" si="103"/>
        <v/>
      </c>
      <c r="J1081" s="10" t="str">
        <f t="shared" si="106"/>
        <v/>
      </c>
    </row>
    <row r="1082" spans="1:10" x14ac:dyDescent="0.25">
      <c r="A1082" s="10" t="str">
        <f>IF(B1082="","",COUNTA($B$33:B1082)-COUNTBLANK($B$33:B1082))</f>
        <v/>
      </c>
      <c r="B1082" s="1"/>
      <c r="C1082" s="10" t="str">
        <f>IF(B1082="","",AVERAGE($B$33:B1082))</f>
        <v/>
      </c>
      <c r="D1082" s="10" t="str">
        <f>IF(B1082="","",_xlfn.STDEV.S($B$33:B1082))</f>
        <v/>
      </c>
      <c r="E1082" s="82" t="str">
        <f t="shared" si="107"/>
        <v/>
      </c>
      <c r="F1082" s="80" t="str">
        <f t="shared" si="104"/>
        <v/>
      </c>
      <c r="G1082" s="80" t="str">
        <f t="shared" si="105"/>
        <v/>
      </c>
      <c r="H1082" s="81" t="str">
        <f t="shared" si="108"/>
        <v/>
      </c>
      <c r="I1082" s="83" t="str">
        <f t="shared" si="103"/>
        <v/>
      </c>
      <c r="J1082" s="10" t="str">
        <f t="shared" si="106"/>
        <v/>
      </c>
    </row>
    <row r="1083" spans="1:10" x14ac:dyDescent="0.25">
      <c r="A1083" s="10" t="str">
        <f>IF(B1083="","",COUNTA($B$33:B1083)-COUNTBLANK($B$33:B1083))</f>
        <v/>
      </c>
      <c r="B1083" s="1"/>
      <c r="C1083" s="10" t="str">
        <f>IF(B1083="","",AVERAGE($B$33:B1083))</f>
        <v/>
      </c>
      <c r="D1083" s="10" t="str">
        <f>IF(B1083="","",_xlfn.STDEV.S($B$33:B1083))</f>
        <v/>
      </c>
      <c r="E1083" s="82" t="str">
        <f t="shared" si="107"/>
        <v/>
      </c>
      <c r="F1083" s="80" t="str">
        <f t="shared" si="104"/>
        <v/>
      </c>
      <c r="G1083" s="80" t="str">
        <f t="shared" si="105"/>
        <v/>
      </c>
      <c r="H1083" s="81" t="str">
        <f t="shared" si="108"/>
        <v/>
      </c>
      <c r="I1083" s="83" t="str">
        <f t="shared" si="103"/>
        <v/>
      </c>
      <c r="J1083" s="10" t="str">
        <f t="shared" si="106"/>
        <v/>
      </c>
    </row>
    <row r="1084" spans="1:10" x14ac:dyDescent="0.25">
      <c r="A1084" s="10" t="str">
        <f>IF(B1084="","",COUNTA($B$33:B1084)-COUNTBLANK($B$33:B1084))</f>
        <v/>
      </c>
      <c r="B1084" s="1"/>
      <c r="C1084" s="10" t="str">
        <f>IF(B1084="","",AVERAGE($B$33:B1084))</f>
        <v/>
      </c>
      <c r="D1084" s="10" t="str">
        <f>IF(B1084="","",_xlfn.STDEV.S($B$33:B1084))</f>
        <v/>
      </c>
      <c r="E1084" s="82" t="str">
        <f t="shared" si="107"/>
        <v/>
      </c>
      <c r="F1084" s="80" t="str">
        <f t="shared" si="104"/>
        <v/>
      </c>
      <c r="G1084" s="80" t="str">
        <f t="shared" si="105"/>
        <v/>
      </c>
      <c r="H1084" s="81" t="str">
        <f t="shared" si="108"/>
        <v/>
      </c>
      <c r="I1084" s="83" t="str">
        <f t="shared" si="103"/>
        <v/>
      </c>
      <c r="J1084" s="10" t="str">
        <f t="shared" si="106"/>
        <v/>
      </c>
    </row>
    <row r="1085" spans="1:10" x14ac:dyDescent="0.25">
      <c r="A1085" s="10" t="str">
        <f>IF(B1085="","",COUNTA($B$33:B1085)-COUNTBLANK($B$33:B1085))</f>
        <v/>
      </c>
      <c r="B1085" s="1"/>
      <c r="C1085" s="10" t="str">
        <f>IF(B1085="","",AVERAGE($B$33:B1085))</f>
        <v/>
      </c>
      <c r="D1085" s="10" t="str">
        <f>IF(B1085="","",_xlfn.STDEV.S($B$33:B1085))</f>
        <v/>
      </c>
      <c r="E1085" s="82" t="str">
        <f t="shared" si="107"/>
        <v/>
      </c>
      <c r="F1085" s="80" t="str">
        <f t="shared" si="104"/>
        <v/>
      </c>
      <c r="G1085" s="80" t="str">
        <f t="shared" si="105"/>
        <v/>
      </c>
      <c r="H1085" s="81" t="str">
        <f t="shared" si="108"/>
        <v/>
      </c>
      <c r="I1085" s="83" t="str">
        <f t="shared" si="103"/>
        <v/>
      </c>
      <c r="J1085" s="10" t="str">
        <f t="shared" si="106"/>
        <v/>
      </c>
    </row>
    <row r="1086" spans="1:10" x14ac:dyDescent="0.25">
      <c r="A1086" s="10" t="str">
        <f>IF(B1086="","",COUNTA($B$33:B1086)-COUNTBLANK($B$33:B1086))</f>
        <v/>
      </c>
      <c r="B1086" s="1"/>
      <c r="C1086" s="10" t="str">
        <f>IF(B1086="","",AVERAGE($B$33:B1086))</f>
        <v/>
      </c>
      <c r="D1086" s="10" t="str">
        <f>IF(B1086="","",_xlfn.STDEV.S($B$33:B1086))</f>
        <v/>
      </c>
      <c r="E1086" s="82" t="str">
        <f t="shared" si="107"/>
        <v/>
      </c>
      <c r="F1086" s="80" t="str">
        <f t="shared" si="104"/>
        <v/>
      </c>
      <c r="G1086" s="80" t="str">
        <f t="shared" si="105"/>
        <v/>
      </c>
      <c r="H1086" s="81" t="str">
        <f t="shared" si="108"/>
        <v/>
      </c>
      <c r="I1086" s="83" t="str">
        <f t="shared" si="103"/>
        <v/>
      </c>
      <c r="J1086" s="10" t="str">
        <f t="shared" si="106"/>
        <v/>
      </c>
    </row>
    <row r="1087" spans="1:10" x14ac:dyDescent="0.25">
      <c r="A1087" s="10" t="str">
        <f>IF(B1087="","",COUNTA($B$33:B1087)-COUNTBLANK($B$33:B1087))</f>
        <v/>
      </c>
      <c r="B1087" s="1"/>
      <c r="C1087" s="10" t="str">
        <f>IF(B1087="","",AVERAGE($B$33:B1087))</f>
        <v/>
      </c>
      <c r="D1087" s="10" t="str">
        <f>IF(B1087="","",_xlfn.STDEV.S($B$33:B1087))</f>
        <v/>
      </c>
      <c r="E1087" s="82" t="str">
        <f t="shared" si="107"/>
        <v/>
      </c>
      <c r="F1087" s="80" t="str">
        <f t="shared" si="104"/>
        <v/>
      </c>
      <c r="G1087" s="80" t="str">
        <f t="shared" si="105"/>
        <v/>
      </c>
      <c r="H1087" s="81" t="str">
        <f t="shared" si="108"/>
        <v/>
      </c>
      <c r="I1087" s="83" t="str">
        <f t="shared" si="103"/>
        <v/>
      </c>
      <c r="J1087" s="10" t="str">
        <f t="shared" si="106"/>
        <v/>
      </c>
    </row>
    <row r="1088" spans="1:10" x14ac:dyDescent="0.25">
      <c r="A1088" s="10" t="str">
        <f>IF(B1088="","",COUNTA($B$33:B1088)-COUNTBLANK($B$33:B1088))</f>
        <v/>
      </c>
      <c r="B1088" s="1"/>
      <c r="C1088" s="10" t="str">
        <f>IF(B1088="","",AVERAGE($B$33:B1088))</f>
        <v/>
      </c>
      <c r="D1088" s="10" t="str">
        <f>IF(B1088="","",_xlfn.STDEV.S($B$33:B1088))</f>
        <v/>
      </c>
      <c r="E1088" s="82" t="str">
        <f t="shared" si="107"/>
        <v/>
      </c>
      <c r="F1088" s="80" t="str">
        <f t="shared" si="104"/>
        <v/>
      </c>
      <c r="G1088" s="80" t="str">
        <f t="shared" si="105"/>
        <v/>
      </c>
      <c r="H1088" s="81" t="str">
        <f t="shared" si="108"/>
        <v/>
      </c>
      <c r="I1088" s="83" t="str">
        <f t="shared" si="103"/>
        <v/>
      </c>
      <c r="J1088" s="10" t="str">
        <f t="shared" si="106"/>
        <v/>
      </c>
    </row>
    <row r="1089" spans="1:10" x14ac:dyDescent="0.25">
      <c r="A1089" s="10" t="str">
        <f>IF(B1089="","",COUNTA($B$33:B1089)-COUNTBLANK($B$33:B1089))</f>
        <v/>
      </c>
      <c r="B1089" s="1"/>
      <c r="C1089" s="10" t="str">
        <f>IF(B1089="","",AVERAGE($B$33:B1089))</f>
        <v/>
      </c>
      <c r="D1089" s="10" t="str">
        <f>IF(B1089="","",_xlfn.STDEV.S($B$33:B1089))</f>
        <v/>
      </c>
      <c r="E1089" s="82" t="str">
        <f t="shared" si="107"/>
        <v/>
      </c>
      <c r="F1089" s="80" t="str">
        <f t="shared" si="104"/>
        <v/>
      </c>
      <c r="G1089" s="80" t="str">
        <f t="shared" si="105"/>
        <v/>
      </c>
      <c r="H1089" s="81" t="str">
        <f t="shared" si="108"/>
        <v/>
      </c>
      <c r="I1089" s="83" t="str">
        <f t="shared" si="103"/>
        <v/>
      </c>
      <c r="J1089" s="10" t="str">
        <f t="shared" si="106"/>
        <v/>
      </c>
    </row>
    <row r="1090" spans="1:10" x14ac:dyDescent="0.25">
      <c r="A1090" s="10" t="str">
        <f>IF(B1090="","",COUNTA($B$33:B1090)-COUNTBLANK($B$33:B1090))</f>
        <v/>
      </c>
      <c r="B1090" s="1"/>
      <c r="C1090" s="10" t="str">
        <f>IF(B1090="","",AVERAGE($B$33:B1090))</f>
        <v/>
      </c>
      <c r="D1090" s="10" t="str">
        <f>IF(B1090="","",_xlfn.STDEV.S($B$33:B1090))</f>
        <v/>
      </c>
      <c r="E1090" s="82" t="str">
        <f t="shared" si="107"/>
        <v/>
      </c>
      <c r="F1090" s="80" t="str">
        <f t="shared" si="104"/>
        <v/>
      </c>
      <c r="G1090" s="80" t="str">
        <f t="shared" si="105"/>
        <v/>
      </c>
      <c r="H1090" s="81" t="str">
        <f t="shared" si="108"/>
        <v/>
      </c>
      <c r="I1090" s="83" t="str">
        <f t="shared" si="103"/>
        <v/>
      </c>
      <c r="J1090" s="10" t="str">
        <f t="shared" si="106"/>
        <v/>
      </c>
    </row>
    <row r="1091" spans="1:10" x14ac:dyDescent="0.25">
      <c r="A1091" s="10" t="str">
        <f>IF(B1091="","",COUNTA($B$33:B1091)-COUNTBLANK($B$33:B1091))</f>
        <v/>
      </c>
      <c r="B1091" s="1"/>
      <c r="C1091" s="10" t="str">
        <f>IF(B1091="","",AVERAGE($B$33:B1091))</f>
        <v/>
      </c>
      <c r="D1091" s="10" t="str">
        <f>IF(B1091="","",_xlfn.STDEV.S($B$33:B1091))</f>
        <v/>
      </c>
      <c r="E1091" s="82" t="str">
        <f t="shared" si="107"/>
        <v/>
      </c>
      <c r="F1091" s="80" t="str">
        <f t="shared" si="104"/>
        <v/>
      </c>
      <c r="G1091" s="80" t="str">
        <f t="shared" si="105"/>
        <v/>
      </c>
      <c r="H1091" s="81" t="str">
        <f t="shared" si="108"/>
        <v/>
      </c>
      <c r="I1091" s="83" t="str">
        <f t="shared" si="103"/>
        <v/>
      </c>
      <c r="J1091" s="10" t="str">
        <f t="shared" si="106"/>
        <v/>
      </c>
    </row>
    <row r="1092" spans="1:10" x14ac:dyDescent="0.25">
      <c r="A1092" s="10" t="str">
        <f>IF(B1092="","",COUNTA($B$33:B1092)-COUNTBLANK($B$33:B1092))</f>
        <v/>
      </c>
      <c r="B1092" s="1"/>
      <c r="C1092" s="10" t="str">
        <f>IF(B1092="","",AVERAGE($B$33:B1092))</f>
        <v/>
      </c>
      <c r="D1092" s="10" t="str">
        <f>IF(B1092="","",_xlfn.STDEV.S($B$33:B1092))</f>
        <v/>
      </c>
      <c r="E1092" s="82" t="str">
        <f t="shared" si="107"/>
        <v/>
      </c>
      <c r="F1092" s="80" t="str">
        <f t="shared" si="104"/>
        <v/>
      </c>
      <c r="G1092" s="80" t="str">
        <f t="shared" si="105"/>
        <v/>
      </c>
      <c r="H1092" s="81" t="str">
        <f t="shared" si="108"/>
        <v/>
      </c>
      <c r="I1092" s="83" t="str">
        <f t="shared" si="103"/>
        <v/>
      </c>
      <c r="J1092" s="10" t="str">
        <f t="shared" si="106"/>
        <v/>
      </c>
    </row>
    <row r="1093" spans="1:10" x14ac:dyDescent="0.25">
      <c r="A1093" s="10" t="str">
        <f>IF(B1093="","",COUNTA($B$33:B1093)-COUNTBLANK($B$33:B1093))</f>
        <v/>
      </c>
      <c r="B1093" s="1"/>
      <c r="C1093" s="10" t="str">
        <f>IF(B1093="","",AVERAGE($B$33:B1093))</f>
        <v/>
      </c>
      <c r="D1093" s="10" t="str">
        <f>IF(B1093="","",_xlfn.STDEV.S($B$33:B1093))</f>
        <v/>
      </c>
      <c r="E1093" s="82" t="str">
        <f t="shared" si="107"/>
        <v/>
      </c>
      <c r="F1093" s="80" t="str">
        <f t="shared" si="104"/>
        <v/>
      </c>
      <c r="G1093" s="80" t="str">
        <f t="shared" si="105"/>
        <v/>
      </c>
      <c r="H1093" s="81" t="str">
        <f t="shared" si="108"/>
        <v/>
      </c>
      <c r="I1093" s="83" t="str">
        <f t="shared" si="103"/>
        <v/>
      </c>
      <c r="J1093" s="10" t="str">
        <f t="shared" si="106"/>
        <v/>
      </c>
    </row>
    <row r="1094" spans="1:10" x14ac:dyDescent="0.25">
      <c r="A1094" s="10" t="str">
        <f>IF(B1094="","",COUNTA($B$33:B1094)-COUNTBLANK($B$33:B1094))</f>
        <v/>
      </c>
      <c r="B1094" s="1"/>
      <c r="C1094" s="10" t="str">
        <f>IF(B1094="","",AVERAGE($B$33:B1094))</f>
        <v/>
      </c>
      <c r="D1094" s="10" t="str">
        <f>IF(B1094="","",_xlfn.STDEV.S($B$33:B1094))</f>
        <v/>
      </c>
      <c r="E1094" s="82" t="str">
        <f t="shared" si="107"/>
        <v/>
      </c>
      <c r="F1094" s="80" t="str">
        <f t="shared" si="104"/>
        <v/>
      </c>
      <c r="G1094" s="80" t="str">
        <f t="shared" si="105"/>
        <v/>
      </c>
      <c r="H1094" s="81" t="str">
        <f t="shared" si="108"/>
        <v/>
      </c>
      <c r="I1094" s="83" t="str">
        <f t="shared" si="103"/>
        <v/>
      </c>
      <c r="J1094" s="10" t="str">
        <f t="shared" si="106"/>
        <v/>
      </c>
    </row>
    <row r="1095" spans="1:10" x14ac:dyDescent="0.25">
      <c r="A1095" s="10" t="str">
        <f>IF(B1095="","",COUNTA($B$33:B1095)-COUNTBLANK($B$33:B1095))</f>
        <v/>
      </c>
      <c r="B1095" s="1"/>
      <c r="C1095" s="10" t="str">
        <f>IF(B1095="","",AVERAGE($B$33:B1095))</f>
        <v/>
      </c>
      <c r="D1095" s="10" t="str">
        <f>IF(B1095="","",_xlfn.STDEV.S($B$33:B1095))</f>
        <v/>
      </c>
      <c r="E1095" s="82" t="str">
        <f t="shared" si="107"/>
        <v/>
      </c>
      <c r="F1095" s="80" t="str">
        <f t="shared" si="104"/>
        <v/>
      </c>
      <c r="G1095" s="80" t="str">
        <f t="shared" si="105"/>
        <v/>
      </c>
      <c r="H1095" s="81" t="str">
        <f t="shared" si="108"/>
        <v/>
      </c>
      <c r="I1095" s="83" t="str">
        <f t="shared" si="103"/>
        <v/>
      </c>
      <c r="J1095" s="10" t="str">
        <f t="shared" si="106"/>
        <v/>
      </c>
    </row>
    <row r="1096" spans="1:10" x14ac:dyDescent="0.25">
      <c r="A1096" s="10" t="str">
        <f>IF(B1096="","",COUNTA($B$33:B1096)-COUNTBLANK($B$33:B1096))</f>
        <v/>
      </c>
      <c r="B1096" s="1"/>
      <c r="C1096" s="10" t="str">
        <f>IF(B1096="","",AVERAGE($B$33:B1096))</f>
        <v/>
      </c>
      <c r="D1096" s="10" t="str">
        <f>IF(B1096="","",_xlfn.STDEV.S($B$33:B1096))</f>
        <v/>
      </c>
      <c r="E1096" s="82" t="str">
        <f t="shared" si="107"/>
        <v/>
      </c>
      <c r="F1096" s="80" t="str">
        <f t="shared" si="104"/>
        <v/>
      </c>
      <c r="G1096" s="80" t="str">
        <f t="shared" si="105"/>
        <v/>
      </c>
      <c r="H1096" s="81" t="str">
        <f t="shared" si="108"/>
        <v/>
      </c>
      <c r="I1096" s="83" t="str">
        <f t="shared" si="103"/>
        <v/>
      </c>
      <c r="J1096" s="10" t="str">
        <f t="shared" si="106"/>
        <v/>
      </c>
    </row>
    <row r="1097" spans="1:10" x14ac:dyDescent="0.25">
      <c r="A1097" s="10" t="str">
        <f>IF(B1097="","",COUNTA($B$33:B1097)-COUNTBLANK($B$33:B1097))</f>
        <v/>
      </c>
      <c r="B1097" s="1"/>
      <c r="C1097" s="10" t="str">
        <f>IF(B1097="","",AVERAGE($B$33:B1097))</f>
        <v/>
      </c>
      <c r="D1097" s="10" t="str">
        <f>IF(B1097="","",_xlfn.STDEV.S($B$33:B1097))</f>
        <v/>
      </c>
      <c r="E1097" s="82" t="str">
        <f t="shared" si="107"/>
        <v/>
      </c>
      <c r="F1097" s="80" t="str">
        <f t="shared" si="104"/>
        <v/>
      </c>
      <c r="G1097" s="80" t="str">
        <f t="shared" si="105"/>
        <v/>
      </c>
      <c r="H1097" s="81" t="str">
        <f t="shared" si="108"/>
        <v/>
      </c>
      <c r="I1097" s="83" t="str">
        <f t="shared" si="103"/>
        <v/>
      </c>
      <c r="J1097" s="10" t="str">
        <f t="shared" si="106"/>
        <v/>
      </c>
    </row>
    <row r="1098" spans="1:10" x14ac:dyDescent="0.25">
      <c r="A1098" s="10" t="str">
        <f>IF(B1098="","",COUNTA($B$33:B1098)-COUNTBLANK($B$33:B1098))</f>
        <v/>
      </c>
      <c r="B1098" s="1"/>
      <c r="C1098" s="10" t="str">
        <f>IF(B1098="","",AVERAGE($B$33:B1098))</f>
        <v/>
      </c>
      <c r="D1098" s="10" t="str">
        <f>IF(B1098="","",_xlfn.STDEV.S($B$33:B1098))</f>
        <v/>
      </c>
      <c r="E1098" s="82" t="str">
        <f t="shared" si="107"/>
        <v/>
      </c>
      <c r="F1098" s="80" t="str">
        <f t="shared" si="104"/>
        <v/>
      </c>
      <c r="G1098" s="80" t="str">
        <f t="shared" si="105"/>
        <v/>
      </c>
      <c r="H1098" s="81" t="str">
        <f t="shared" si="108"/>
        <v/>
      </c>
      <c r="I1098" s="83" t="str">
        <f t="shared" si="103"/>
        <v/>
      </c>
      <c r="J1098" s="10" t="str">
        <f t="shared" si="106"/>
        <v/>
      </c>
    </row>
    <row r="1099" spans="1:10" x14ac:dyDescent="0.25">
      <c r="A1099" s="10" t="str">
        <f>IF(B1099="","",COUNTA($B$33:B1099)-COUNTBLANK($B$33:B1099))</f>
        <v/>
      </c>
      <c r="B1099" s="1"/>
      <c r="C1099" s="10" t="str">
        <f>IF(B1099="","",AVERAGE($B$33:B1099))</f>
        <v/>
      </c>
      <c r="D1099" s="10" t="str">
        <f>IF(B1099="","",_xlfn.STDEV.S($B$33:B1099))</f>
        <v/>
      </c>
      <c r="E1099" s="82" t="str">
        <f t="shared" si="107"/>
        <v/>
      </c>
      <c r="F1099" s="80" t="str">
        <f t="shared" si="104"/>
        <v/>
      </c>
      <c r="G1099" s="80" t="str">
        <f t="shared" si="105"/>
        <v/>
      </c>
      <c r="H1099" s="81" t="str">
        <f t="shared" si="108"/>
        <v/>
      </c>
      <c r="I1099" s="83" t="str">
        <f t="shared" si="103"/>
        <v/>
      </c>
      <c r="J1099" s="10" t="str">
        <f t="shared" si="106"/>
        <v/>
      </c>
    </row>
    <row r="1100" spans="1:10" x14ac:dyDescent="0.25">
      <c r="A1100" s="10" t="str">
        <f>IF(B1100="","",COUNTA($B$33:B1100)-COUNTBLANK($B$33:B1100))</f>
        <v/>
      </c>
      <c r="B1100" s="1"/>
      <c r="C1100" s="10" t="str">
        <f>IF(B1100="","",AVERAGE($B$33:B1100))</f>
        <v/>
      </c>
      <c r="D1100" s="10" t="str">
        <f>IF(B1100="","",_xlfn.STDEV.S($B$33:B1100))</f>
        <v/>
      </c>
      <c r="E1100" s="82" t="str">
        <f t="shared" si="107"/>
        <v/>
      </c>
      <c r="F1100" s="80" t="str">
        <f t="shared" si="104"/>
        <v/>
      </c>
      <c r="G1100" s="80" t="str">
        <f t="shared" si="105"/>
        <v/>
      </c>
      <c r="H1100" s="81" t="str">
        <f t="shared" si="108"/>
        <v/>
      </c>
      <c r="I1100" s="83" t="str">
        <f t="shared" si="103"/>
        <v/>
      </c>
      <c r="J1100" s="10" t="str">
        <f t="shared" si="106"/>
        <v/>
      </c>
    </row>
    <row r="1101" spans="1:10" x14ac:dyDescent="0.25">
      <c r="A1101" s="10" t="str">
        <f>IF(B1101="","",COUNTA($B$33:B1101)-COUNTBLANK($B$33:B1101))</f>
        <v/>
      </c>
      <c r="B1101" s="1"/>
      <c r="C1101" s="10" t="str">
        <f>IF(B1101="","",AVERAGE($B$33:B1101))</f>
        <v/>
      </c>
      <c r="D1101" s="10" t="str">
        <f>IF(B1101="","",_xlfn.STDEV.S($B$33:B1101))</f>
        <v/>
      </c>
      <c r="E1101" s="82" t="str">
        <f t="shared" si="107"/>
        <v/>
      </c>
      <c r="F1101" s="80" t="str">
        <f t="shared" si="104"/>
        <v/>
      </c>
      <c r="G1101" s="80" t="str">
        <f t="shared" si="105"/>
        <v/>
      </c>
      <c r="H1101" s="81" t="str">
        <f t="shared" si="108"/>
        <v/>
      </c>
      <c r="I1101" s="83" t="str">
        <f t="shared" si="103"/>
        <v/>
      </c>
      <c r="J1101" s="10" t="str">
        <f t="shared" si="106"/>
        <v/>
      </c>
    </row>
    <row r="1102" spans="1:10" x14ac:dyDescent="0.25">
      <c r="A1102" s="10" t="str">
        <f>IF(B1102="","",COUNTA($B$33:B1102)-COUNTBLANK($B$33:B1102))</f>
        <v/>
      </c>
      <c r="B1102" s="1"/>
      <c r="C1102" s="10" t="str">
        <f>IF(B1102="","",AVERAGE($B$33:B1102))</f>
        <v/>
      </c>
      <c r="D1102" s="10" t="str">
        <f>IF(B1102="","",_xlfn.STDEV.S($B$33:B1102))</f>
        <v/>
      </c>
      <c r="E1102" s="82" t="str">
        <f t="shared" si="107"/>
        <v/>
      </c>
      <c r="F1102" s="80" t="str">
        <f t="shared" si="104"/>
        <v/>
      </c>
      <c r="G1102" s="80" t="str">
        <f t="shared" si="105"/>
        <v/>
      </c>
      <c r="H1102" s="81" t="str">
        <f t="shared" si="108"/>
        <v/>
      </c>
      <c r="I1102" s="83" t="str">
        <f t="shared" si="103"/>
        <v/>
      </c>
      <c r="J1102" s="10" t="str">
        <f t="shared" si="106"/>
        <v/>
      </c>
    </row>
    <row r="1103" spans="1:10" x14ac:dyDescent="0.25">
      <c r="A1103" s="10" t="str">
        <f>IF(B1103="","",COUNTA($B$33:B1103)-COUNTBLANK($B$33:B1103))</f>
        <v/>
      </c>
      <c r="B1103" s="1"/>
      <c r="C1103" s="10" t="str">
        <f>IF(B1103="","",AVERAGE($B$33:B1103))</f>
        <v/>
      </c>
      <c r="D1103" s="10" t="str">
        <f>IF(B1103="","",_xlfn.STDEV.S($B$33:B1103))</f>
        <v/>
      </c>
      <c r="E1103" s="82" t="str">
        <f t="shared" si="107"/>
        <v/>
      </c>
      <c r="F1103" s="80" t="str">
        <f t="shared" si="104"/>
        <v/>
      </c>
      <c r="G1103" s="80" t="str">
        <f t="shared" si="105"/>
        <v/>
      </c>
      <c r="H1103" s="81" t="str">
        <f t="shared" si="108"/>
        <v/>
      </c>
      <c r="I1103" s="83" t="str">
        <f t="shared" si="103"/>
        <v/>
      </c>
      <c r="J1103" s="10" t="str">
        <f t="shared" si="106"/>
        <v/>
      </c>
    </row>
    <row r="1104" spans="1:10" x14ac:dyDescent="0.25">
      <c r="A1104" s="10" t="str">
        <f>IF(B1104="","",COUNTA($B$33:B1104)-COUNTBLANK($B$33:B1104))</f>
        <v/>
      </c>
      <c r="B1104" s="1"/>
      <c r="C1104" s="10" t="str">
        <f>IF(B1104="","",AVERAGE($B$33:B1104))</f>
        <v/>
      </c>
      <c r="D1104" s="10" t="str">
        <f>IF(B1104="","",_xlfn.STDEV.S($B$33:B1104))</f>
        <v/>
      </c>
      <c r="E1104" s="82" t="str">
        <f t="shared" si="107"/>
        <v/>
      </c>
      <c r="F1104" s="80" t="str">
        <f t="shared" si="104"/>
        <v/>
      </c>
      <c r="G1104" s="80" t="str">
        <f t="shared" si="105"/>
        <v/>
      </c>
      <c r="H1104" s="81" t="str">
        <f t="shared" si="108"/>
        <v/>
      </c>
      <c r="I1104" s="83" t="str">
        <f t="shared" ref="I1104:I1167" si="109">IF(D1104="","",_xlfn.CONFIDENCE.NORM(1-$C$11,E1104,A1104))</f>
        <v/>
      </c>
      <c r="J1104" s="10" t="str">
        <f t="shared" si="106"/>
        <v/>
      </c>
    </row>
    <row r="1105" spans="1:10" x14ac:dyDescent="0.25">
      <c r="A1105" s="10" t="str">
        <f>IF(B1105="","",COUNTA($B$33:B1105)-COUNTBLANK($B$33:B1105))</f>
        <v/>
      </c>
      <c r="B1105" s="1"/>
      <c r="C1105" s="10" t="str">
        <f>IF(B1105="","",AVERAGE($B$33:B1105))</f>
        <v/>
      </c>
      <c r="D1105" s="10" t="str">
        <f>IF(B1105="","",_xlfn.STDEV.S($B$33:B1105))</f>
        <v/>
      </c>
      <c r="E1105" s="82" t="str">
        <f t="shared" si="107"/>
        <v/>
      </c>
      <c r="F1105" s="80" t="str">
        <f t="shared" si="104"/>
        <v/>
      </c>
      <c r="G1105" s="80" t="str">
        <f t="shared" si="105"/>
        <v/>
      </c>
      <c r="H1105" s="81" t="str">
        <f t="shared" si="108"/>
        <v/>
      </c>
      <c r="I1105" s="83" t="str">
        <f t="shared" si="109"/>
        <v/>
      </c>
      <c r="J1105" s="10" t="str">
        <f t="shared" si="106"/>
        <v/>
      </c>
    </row>
    <row r="1106" spans="1:10" x14ac:dyDescent="0.25">
      <c r="A1106" s="10" t="str">
        <f>IF(B1106="","",COUNTA($B$33:B1106)-COUNTBLANK($B$33:B1106))</f>
        <v/>
      </c>
      <c r="B1106" s="1"/>
      <c r="C1106" s="10" t="str">
        <f>IF(B1106="","",AVERAGE($B$33:B1106))</f>
        <v/>
      </c>
      <c r="D1106" s="10" t="str">
        <f>IF(B1106="","",_xlfn.STDEV.S($B$33:B1106))</f>
        <v/>
      </c>
      <c r="E1106" s="82" t="str">
        <f t="shared" si="107"/>
        <v/>
      </c>
      <c r="F1106" s="80" t="str">
        <f t="shared" si="104"/>
        <v/>
      </c>
      <c r="G1106" s="80" t="str">
        <f t="shared" si="105"/>
        <v/>
      </c>
      <c r="H1106" s="81" t="str">
        <f t="shared" si="108"/>
        <v/>
      </c>
      <c r="I1106" s="83" t="str">
        <f t="shared" si="109"/>
        <v/>
      </c>
      <c r="J1106" s="10" t="str">
        <f t="shared" si="106"/>
        <v/>
      </c>
    </row>
    <row r="1107" spans="1:10" x14ac:dyDescent="0.25">
      <c r="A1107" s="10" t="str">
        <f>IF(B1107="","",COUNTA($B$33:B1107)-COUNTBLANK($B$33:B1107))</f>
        <v/>
      </c>
      <c r="B1107" s="1"/>
      <c r="C1107" s="10" t="str">
        <f>IF(B1107="","",AVERAGE($B$33:B1107))</f>
        <v/>
      </c>
      <c r="D1107" s="10" t="str">
        <f>IF(B1107="","",_xlfn.STDEV.S($B$33:B1107))</f>
        <v/>
      </c>
      <c r="E1107" s="82" t="str">
        <f t="shared" si="107"/>
        <v/>
      </c>
      <c r="F1107" s="80" t="str">
        <f t="shared" si="104"/>
        <v/>
      </c>
      <c r="G1107" s="80" t="str">
        <f t="shared" si="105"/>
        <v/>
      </c>
      <c r="H1107" s="81" t="str">
        <f t="shared" si="108"/>
        <v/>
      </c>
      <c r="I1107" s="83" t="str">
        <f t="shared" si="109"/>
        <v/>
      </c>
      <c r="J1107" s="10" t="str">
        <f t="shared" si="106"/>
        <v/>
      </c>
    </row>
    <row r="1108" spans="1:10" x14ac:dyDescent="0.25">
      <c r="A1108" s="10" t="str">
        <f>IF(B1108="","",COUNTA($B$33:B1108)-COUNTBLANK($B$33:B1108))</f>
        <v/>
      </c>
      <c r="B1108" s="1"/>
      <c r="C1108" s="10" t="str">
        <f>IF(B1108="","",AVERAGE($B$33:B1108))</f>
        <v/>
      </c>
      <c r="D1108" s="10" t="str">
        <f>IF(B1108="","",_xlfn.STDEV.S($B$33:B1108))</f>
        <v/>
      </c>
      <c r="E1108" s="82" t="str">
        <f t="shared" si="107"/>
        <v/>
      </c>
      <c r="F1108" s="80" t="str">
        <f t="shared" si="104"/>
        <v/>
      </c>
      <c r="G1108" s="80" t="str">
        <f t="shared" si="105"/>
        <v/>
      </c>
      <c r="H1108" s="81" t="str">
        <f t="shared" si="108"/>
        <v/>
      </c>
      <c r="I1108" s="83" t="str">
        <f t="shared" si="109"/>
        <v/>
      </c>
      <c r="J1108" s="10" t="str">
        <f t="shared" si="106"/>
        <v/>
      </c>
    </row>
    <row r="1109" spans="1:10" x14ac:dyDescent="0.25">
      <c r="A1109" s="10" t="str">
        <f>IF(B1109="","",COUNTA($B$33:B1109)-COUNTBLANK($B$33:B1109))</f>
        <v/>
      </c>
      <c r="B1109" s="1"/>
      <c r="C1109" s="10" t="str">
        <f>IF(B1109="","",AVERAGE($B$33:B1109))</f>
        <v/>
      </c>
      <c r="D1109" s="10" t="str">
        <f>IF(B1109="","",_xlfn.STDEV.S($B$33:B1109))</f>
        <v/>
      </c>
      <c r="E1109" s="82" t="str">
        <f t="shared" si="107"/>
        <v/>
      </c>
      <c r="F1109" s="80" t="str">
        <f t="shared" si="104"/>
        <v/>
      </c>
      <c r="G1109" s="80" t="str">
        <f t="shared" si="105"/>
        <v/>
      </c>
      <c r="H1109" s="81" t="str">
        <f t="shared" si="108"/>
        <v/>
      </c>
      <c r="I1109" s="83" t="str">
        <f t="shared" si="109"/>
        <v/>
      </c>
      <c r="J1109" s="10" t="str">
        <f t="shared" si="106"/>
        <v/>
      </c>
    </row>
    <row r="1110" spans="1:10" x14ac:dyDescent="0.25">
      <c r="A1110" s="10" t="str">
        <f>IF(B1110="","",COUNTA($B$33:B1110)-COUNTBLANK($B$33:B1110))</f>
        <v/>
      </c>
      <c r="B1110" s="1"/>
      <c r="C1110" s="10" t="str">
        <f>IF(B1110="","",AVERAGE($B$33:B1110))</f>
        <v/>
      </c>
      <c r="D1110" s="10" t="str">
        <f>IF(B1110="","",_xlfn.STDEV.S($B$33:B1110))</f>
        <v/>
      </c>
      <c r="E1110" s="82" t="str">
        <f t="shared" si="107"/>
        <v/>
      </c>
      <c r="F1110" s="80" t="str">
        <f t="shared" si="104"/>
        <v/>
      </c>
      <c r="G1110" s="80" t="str">
        <f t="shared" si="105"/>
        <v/>
      </c>
      <c r="H1110" s="81" t="str">
        <f t="shared" si="108"/>
        <v/>
      </c>
      <c r="I1110" s="83" t="str">
        <f t="shared" si="109"/>
        <v/>
      </c>
      <c r="J1110" s="10" t="str">
        <f t="shared" si="106"/>
        <v/>
      </c>
    </row>
    <row r="1111" spans="1:10" x14ac:dyDescent="0.25">
      <c r="A1111" s="10" t="str">
        <f>IF(B1111="","",COUNTA($B$33:B1111)-COUNTBLANK($B$33:B1111))</f>
        <v/>
      </c>
      <c r="B1111" s="1"/>
      <c r="C1111" s="10" t="str">
        <f>IF(B1111="","",AVERAGE($B$33:B1111))</f>
        <v/>
      </c>
      <c r="D1111" s="10" t="str">
        <f>IF(B1111="","",_xlfn.STDEV.S($B$33:B1111))</f>
        <v/>
      </c>
      <c r="E1111" s="82" t="str">
        <f t="shared" si="107"/>
        <v/>
      </c>
      <c r="F1111" s="80" t="str">
        <f t="shared" si="104"/>
        <v/>
      </c>
      <c r="G1111" s="80" t="str">
        <f t="shared" si="105"/>
        <v/>
      </c>
      <c r="H1111" s="81" t="str">
        <f t="shared" si="108"/>
        <v/>
      </c>
      <c r="I1111" s="83" t="str">
        <f t="shared" si="109"/>
        <v/>
      </c>
      <c r="J1111" s="10" t="str">
        <f t="shared" si="106"/>
        <v/>
      </c>
    </row>
    <row r="1112" spans="1:10" x14ac:dyDescent="0.25">
      <c r="A1112" s="10" t="str">
        <f>IF(B1112="","",COUNTA($B$33:B1112)-COUNTBLANK($B$33:B1112))</f>
        <v/>
      </c>
      <c r="B1112" s="1"/>
      <c r="C1112" s="10" t="str">
        <f>IF(B1112="","",AVERAGE($B$33:B1112))</f>
        <v/>
      </c>
      <c r="D1112" s="10" t="str">
        <f>IF(B1112="","",_xlfn.STDEV.S($B$33:B1112))</f>
        <v/>
      </c>
      <c r="E1112" s="82" t="str">
        <f t="shared" si="107"/>
        <v/>
      </c>
      <c r="F1112" s="80" t="str">
        <f t="shared" si="104"/>
        <v/>
      </c>
      <c r="G1112" s="80" t="str">
        <f t="shared" si="105"/>
        <v/>
      </c>
      <c r="H1112" s="81" t="str">
        <f t="shared" si="108"/>
        <v/>
      </c>
      <c r="I1112" s="83" t="str">
        <f t="shared" si="109"/>
        <v/>
      </c>
      <c r="J1112" s="10" t="str">
        <f t="shared" si="106"/>
        <v/>
      </c>
    </row>
    <row r="1113" spans="1:10" x14ac:dyDescent="0.25">
      <c r="A1113" s="10" t="str">
        <f>IF(B1113="","",COUNTA($B$33:B1113)-COUNTBLANK($B$33:B1113))</f>
        <v/>
      </c>
      <c r="B1113" s="1"/>
      <c r="C1113" s="10" t="str">
        <f>IF(B1113="","",AVERAGE($B$33:B1113))</f>
        <v/>
      </c>
      <c r="D1113" s="10" t="str">
        <f>IF(B1113="","",_xlfn.STDEV.S($B$33:B1113))</f>
        <v/>
      </c>
      <c r="E1113" s="82" t="str">
        <f t="shared" si="107"/>
        <v/>
      </c>
      <c r="F1113" s="80" t="str">
        <f t="shared" si="104"/>
        <v/>
      </c>
      <c r="G1113" s="80" t="str">
        <f t="shared" si="105"/>
        <v/>
      </c>
      <c r="H1113" s="81" t="str">
        <f t="shared" si="108"/>
        <v/>
      </c>
      <c r="I1113" s="83" t="str">
        <f t="shared" si="109"/>
        <v/>
      </c>
      <c r="J1113" s="10" t="str">
        <f t="shared" si="106"/>
        <v/>
      </c>
    </row>
    <row r="1114" spans="1:10" x14ac:dyDescent="0.25">
      <c r="A1114" s="10" t="str">
        <f>IF(B1114="","",COUNTA($B$33:B1114)-COUNTBLANK($B$33:B1114))</f>
        <v/>
      </c>
      <c r="B1114" s="1"/>
      <c r="C1114" s="10" t="str">
        <f>IF(B1114="","",AVERAGE($B$33:B1114))</f>
        <v/>
      </c>
      <c r="D1114" s="10" t="str">
        <f>IF(B1114="","",_xlfn.STDEV.S($B$33:B1114))</f>
        <v/>
      </c>
      <c r="E1114" s="82" t="str">
        <f t="shared" si="107"/>
        <v/>
      </c>
      <c r="F1114" s="80" t="str">
        <f t="shared" si="104"/>
        <v/>
      </c>
      <c r="G1114" s="80" t="str">
        <f t="shared" si="105"/>
        <v/>
      </c>
      <c r="H1114" s="81" t="str">
        <f t="shared" si="108"/>
        <v/>
      </c>
      <c r="I1114" s="83" t="str">
        <f t="shared" si="109"/>
        <v/>
      </c>
      <c r="J1114" s="10" t="str">
        <f t="shared" si="106"/>
        <v/>
      </c>
    </row>
    <row r="1115" spans="1:10" x14ac:dyDescent="0.25">
      <c r="A1115" s="10" t="str">
        <f>IF(B1115="","",COUNTA($B$33:B1115)-COUNTBLANK($B$33:B1115))</f>
        <v/>
      </c>
      <c r="B1115" s="1"/>
      <c r="C1115" s="10" t="str">
        <f>IF(B1115="","",AVERAGE($B$33:B1115))</f>
        <v/>
      </c>
      <c r="D1115" s="10" t="str">
        <f>IF(B1115="","",_xlfn.STDEV.S($B$33:B1115))</f>
        <v/>
      </c>
      <c r="E1115" s="82" t="str">
        <f t="shared" si="107"/>
        <v/>
      </c>
      <c r="F1115" s="80" t="str">
        <f t="shared" si="104"/>
        <v/>
      </c>
      <c r="G1115" s="80" t="str">
        <f t="shared" si="105"/>
        <v/>
      </c>
      <c r="H1115" s="81" t="str">
        <f t="shared" si="108"/>
        <v/>
      </c>
      <c r="I1115" s="83" t="str">
        <f t="shared" si="109"/>
        <v/>
      </c>
      <c r="J1115" s="10" t="str">
        <f t="shared" si="106"/>
        <v/>
      </c>
    </row>
    <row r="1116" spans="1:10" x14ac:dyDescent="0.25">
      <c r="A1116" s="10" t="str">
        <f>IF(B1116="","",COUNTA($B$33:B1116)-COUNTBLANK($B$33:B1116))</f>
        <v/>
      </c>
      <c r="B1116" s="1"/>
      <c r="C1116" s="10" t="str">
        <f>IF(B1116="","",AVERAGE($B$33:B1116))</f>
        <v/>
      </c>
      <c r="D1116" s="10" t="str">
        <f>IF(B1116="","",_xlfn.STDEV.S($B$33:B1116))</f>
        <v/>
      </c>
      <c r="E1116" s="82" t="str">
        <f t="shared" si="107"/>
        <v/>
      </c>
      <c r="F1116" s="80" t="str">
        <f t="shared" si="104"/>
        <v/>
      </c>
      <c r="G1116" s="80" t="str">
        <f t="shared" si="105"/>
        <v/>
      </c>
      <c r="H1116" s="81" t="str">
        <f t="shared" si="108"/>
        <v/>
      </c>
      <c r="I1116" s="83" t="str">
        <f t="shared" si="109"/>
        <v/>
      </c>
      <c r="J1116" s="10" t="str">
        <f t="shared" si="106"/>
        <v/>
      </c>
    </row>
    <row r="1117" spans="1:10" x14ac:dyDescent="0.25">
      <c r="A1117" s="10" t="str">
        <f>IF(B1117="","",COUNTA($B$33:B1117)-COUNTBLANK($B$33:B1117))</f>
        <v/>
      </c>
      <c r="B1117" s="1"/>
      <c r="C1117" s="10" t="str">
        <f>IF(B1117="","",AVERAGE($B$33:B1117))</f>
        <v/>
      </c>
      <c r="D1117" s="10" t="str">
        <f>IF(B1117="","",_xlfn.STDEV.S($B$33:B1117))</f>
        <v/>
      </c>
      <c r="E1117" s="82" t="str">
        <f t="shared" si="107"/>
        <v/>
      </c>
      <c r="F1117" s="80" t="str">
        <f t="shared" si="104"/>
        <v/>
      </c>
      <c r="G1117" s="80" t="str">
        <f t="shared" si="105"/>
        <v/>
      </c>
      <c r="H1117" s="81" t="str">
        <f t="shared" si="108"/>
        <v/>
      </c>
      <c r="I1117" s="83" t="str">
        <f t="shared" si="109"/>
        <v/>
      </c>
      <c r="J1117" s="10" t="str">
        <f t="shared" si="106"/>
        <v/>
      </c>
    </row>
    <row r="1118" spans="1:10" x14ac:dyDescent="0.25">
      <c r="A1118" s="10" t="str">
        <f>IF(B1118="","",COUNTA($B$33:B1118)-COUNTBLANK($B$33:B1118))</f>
        <v/>
      </c>
      <c r="B1118" s="1"/>
      <c r="C1118" s="10" t="str">
        <f>IF(B1118="","",AVERAGE($B$33:B1118))</f>
        <v/>
      </c>
      <c r="D1118" s="10" t="str">
        <f>IF(B1118="","",_xlfn.STDEV.S($B$33:B1118))</f>
        <v/>
      </c>
      <c r="E1118" s="82" t="str">
        <f t="shared" si="107"/>
        <v/>
      </c>
      <c r="F1118" s="80" t="str">
        <f t="shared" si="104"/>
        <v/>
      </c>
      <c r="G1118" s="80" t="str">
        <f t="shared" si="105"/>
        <v/>
      </c>
      <c r="H1118" s="81" t="str">
        <f t="shared" si="108"/>
        <v/>
      </c>
      <c r="I1118" s="83" t="str">
        <f t="shared" si="109"/>
        <v/>
      </c>
      <c r="J1118" s="10" t="str">
        <f t="shared" si="106"/>
        <v/>
      </c>
    </row>
    <row r="1119" spans="1:10" x14ac:dyDescent="0.25">
      <c r="A1119" s="10" t="str">
        <f>IF(B1119="","",COUNTA($B$33:B1119)-COUNTBLANK($B$33:B1119))</f>
        <v/>
      </c>
      <c r="B1119" s="1"/>
      <c r="C1119" s="10" t="str">
        <f>IF(B1119="","",AVERAGE($B$33:B1119))</f>
        <v/>
      </c>
      <c r="D1119" s="10" t="str">
        <f>IF(B1119="","",_xlfn.STDEV.S($B$33:B1119))</f>
        <v/>
      </c>
      <c r="E1119" s="82" t="str">
        <f t="shared" si="107"/>
        <v/>
      </c>
      <c r="F1119" s="80" t="str">
        <f t="shared" si="104"/>
        <v/>
      </c>
      <c r="G1119" s="80" t="str">
        <f t="shared" si="105"/>
        <v/>
      </c>
      <c r="H1119" s="81" t="str">
        <f t="shared" si="108"/>
        <v/>
      </c>
      <c r="I1119" s="83" t="str">
        <f t="shared" si="109"/>
        <v/>
      </c>
      <c r="J1119" s="10" t="str">
        <f t="shared" si="106"/>
        <v/>
      </c>
    </row>
    <row r="1120" spans="1:10" x14ac:dyDescent="0.25">
      <c r="A1120" s="10" t="str">
        <f>IF(B1120="","",COUNTA($B$33:B1120)-COUNTBLANK($B$33:B1120))</f>
        <v/>
      </c>
      <c r="B1120" s="1"/>
      <c r="C1120" s="10" t="str">
        <f>IF(B1120="","",AVERAGE($B$33:B1120))</f>
        <v/>
      </c>
      <c r="D1120" s="10" t="str">
        <f>IF(B1120="","",_xlfn.STDEV.S($B$33:B1120))</f>
        <v/>
      </c>
      <c r="E1120" s="82" t="str">
        <f t="shared" si="107"/>
        <v/>
      </c>
      <c r="F1120" s="80" t="str">
        <f t="shared" si="104"/>
        <v/>
      </c>
      <c r="G1120" s="80" t="str">
        <f t="shared" si="105"/>
        <v/>
      </c>
      <c r="H1120" s="81" t="str">
        <f t="shared" si="108"/>
        <v/>
      </c>
      <c r="I1120" s="83" t="str">
        <f t="shared" si="109"/>
        <v/>
      </c>
      <c r="J1120" s="10" t="str">
        <f t="shared" si="106"/>
        <v/>
      </c>
    </row>
    <row r="1121" spans="1:10" x14ac:dyDescent="0.25">
      <c r="A1121" s="10" t="str">
        <f>IF(B1121="","",COUNTA($B$33:B1121)-COUNTBLANK($B$33:B1121))</f>
        <v/>
      </c>
      <c r="B1121" s="1"/>
      <c r="C1121" s="10" t="str">
        <f>IF(B1121="","",AVERAGE($B$33:B1121))</f>
        <v/>
      </c>
      <c r="D1121" s="10" t="str">
        <f>IF(B1121="","",_xlfn.STDEV.S($B$33:B1121))</f>
        <v/>
      </c>
      <c r="E1121" s="82" t="str">
        <f t="shared" si="107"/>
        <v/>
      </c>
      <c r="F1121" s="80" t="str">
        <f t="shared" si="104"/>
        <v/>
      </c>
      <c r="G1121" s="80" t="str">
        <f t="shared" si="105"/>
        <v/>
      </c>
      <c r="H1121" s="81" t="str">
        <f t="shared" si="108"/>
        <v/>
      </c>
      <c r="I1121" s="83" t="str">
        <f t="shared" si="109"/>
        <v/>
      </c>
      <c r="J1121" s="10" t="str">
        <f t="shared" si="106"/>
        <v/>
      </c>
    </row>
    <row r="1122" spans="1:10" x14ac:dyDescent="0.25">
      <c r="A1122" s="10" t="str">
        <f>IF(B1122="","",COUNTA($B$33:B1122)-COUNTBLANK($B$33:B1122))</f>
        <v/>
      </c>
      <c r="B1122" s="1"/>
      <c r="C1122" s="10" t="str">
        <f>IF(B1122="","",AVERAGE($B$33:B1122))</f>
        <v/>
      </c>
      <c r="D1122" s="10" t="str">
        <f>IF(B1122="","",_xlfn.STDEV.S($B$33:B1122))</f>
        <v/>
      </c>
      <c r="E1122" s="82" t="str">
        <f t="shared" si="107"/>
        <v/>
      </c>
      <c r="F1122" s="80" t="str">
        <f t="shared" ref="F1122:F1185" si="110">IF(D1122="","",($C$5-$C$4)/(6*D1122))</f>
        <v/>
      </c>
      <c r="G1122" s="80" t="str">
        <f t="shared" ref="G1122:G1185" si="111">IF(D1122="","",MIN(($C$5-C1122)/(3*D1122),(C1122-$C$4)/(3*D1122)))</f>
        <v/>
      </c>
      <c r="H1122" s="81" t="str">
        <f t="shared" si="108"/>
        <v/>
      </c>
      <c r="I1122" s="83" t="str">
        <f t="shared" si="109"/>
        <v/>
      </c>
      <c r="J1122" s="10" t="str">
        <f t="shared" ref="J1122:J1185" si="112">IF(B1122="","",B1122)</f>
        <v/>
      </c>
    </row>
    <row r="1123" spans="1:10" x14ac:dyDescent="0.25">
      <c r="A1123" s="10" t="str">
        <f>IF(B1123="","",COUNTA($B$33:B1123)-COUNTBLANK($B$33:B1123))</f>
        <v/>
      </c>
      <c r="B1123" s="1"/>
      <c r="C1123" s="10" t="str">
        <f>IF(B1123="","",AVERAGE($B$33:B1123))</f>
        <v/>
      </c>
      <c r="D1123" s="10" t="str">
        <f>IF(B1123="","",_xlfn.STDEV.S($B$33:B1123))</f>
        <v/>
      </c>
      <c r="E1123" s="82" t="str">
        <f t="shared" si="107"/>
        <v/>
      </c>
      <c r="F1123" s="80" t="str">
        <f t="shared" si="110"/>
        <v/>
      </c>
      <c r="G1123" s="80" t="str">
        <f t="shared" si="111"/>
        <v/>
      </c>
      <c r="H1123" s="81" t="str">
        <f t="shared" si="108"/>
        <v/>
      </c>
      <c r="I1123" s="83" t="str">
        <f t="shared" si="109"/>
        <v/>
      </c>
      <c r="J1123" s="10" t="str">
        <f t="shared" si="112"/>
        <v/>
      </c>
    </row>
    <row r="1124" spans="1:10" x14ac:dyDescent="0.25">
      <c r="A1124" s="10" t="str">
        <f>IF(B1124="","",COUNTA($B$33:B1124)-COUNTBLANK($B$33:B1124))</f>
        <v/>
      </c>
      <c r="B1124" s="1"/>
      <c r="C1124" s="10" t="str">
        <f>IF(B1124="","",AVERAGE($B$33:B1124))</f>
        <v/>
      </c>
      <c r="D1124" s="10" t="str">
        <f>IF(B1124="","",_xlfn.STDEV.S($B$33:B1124))</f>
        <v/>
      </c>
      <c r="E1124" s="82" t="str">
        <f t="shared" si="107"/>
        <v/>
      </c>
      <c r="F1124" s="80" t="str">
        <f t="shared" si="110"/>
        <v/>
      </c>
      <c r="G1124" s="80" t="str">
        <f t="shared" si="111"/>
        <v/>
      </c>
      <c r="H1124" s="81" t="str">
        <f t="shared" si="108"/>
        <v/>
      </c>
      <c r="I1124" s="83" t="str">
        <f t="shared" si="109"/>
        <v/>
      </c>
      <c r="J1124" s="10" t="str">
        <f t="shared" si="112"/>
        <v/>
      </c>
    </row>
    <row r="1125" spans="1:10" x14ac:dyDescent="0.25">
      <c r="A1125" s="10" t="str">
        <f>IF(B1125="","",COUNTA($B$33:B1125)-COUNTBLANK($B$33:B1125))</f>
        <v/>
      </c>
      <c r="B1125" s="1"/>
      <c r="C1125" s="10" t="str">
        <f>IF(B1125="","",AVERAGE($B$33:B1125))</f>
        <v/>
      </c>
      <c r="D1125" s="10" t="str">
        <f>IF(B1125="","",_xlfn.STDEV.S($B$33:B1125))</f>
        <v/>
      </c>
      <c r="E1125" s="82" t="str">
        <f t="shared" si="107"/>
        <v/>
      </c>
      <c r="F1125" s="80" t="str">
        <f t="shared" si="110"/>
        <v/>
      </c>
      <c r="G1125" s="80" t="str">
        <f t="shared" si="111"/>
        <v/>
      </c>
      <c r="H1125" s="81" t="str">
        <f t="shared" si="108"/>
        <v/>
      </c>
      <c r="I1125" s="83" t="str">
        <f t="shared" si="109"/>
        <v/>
      </c>
      <c r="J1125" s="10" t="str">
        <f t="shared" si="112"/>
        <v/>
      </c>
    </row>
    <row r="1126" spans="1:10" x14ac:dyDescent="0.25">
      <c r="A1126" s="10" t="str">
        <f>IF(B1126="","",COUNTA($B$33:B1126)-COUNTBLANK($B$33:B1126))</f>
        <v/>
      </c>
      <c r="B1126" s="1"/>
      <c r="C1126" s="10" t="str">
        <f>IF(B1126="","",AVERAGE($B$33:B1126))</f>
        <v/>
      </c>
      <c r="D1126" s="10" t="str">
        <f>IF(B1126="","",_xlfn.STDEV.S($B$33:B1126))</f>
        <v/>
      </c>
      <c r="E1126" s="82" t="str">
        <f t="shared" ref="E1126:E1189" si="113">IF(D1126="","",D1126/C1126)</f>
        <v/>
      </c>
      <c r="F1126" s="80" t="str">
        <f t="shared" si="110"/>
        <v/>
      </c>
      <c r="G1126" s="80" t="str">
        <f t="shared" si="111"/>
        <v/>
      </c>
      <c r="H1126" s="81" t="str">
        <f t="shared" ref="H1126:H1189" si="114">IF(D1126="","",F1126/(1+9*(F1126-G1126)^2))</f>
        <v/>
      </c>
      <c r="I1126" s="83" t="str">
        <f t="shared" si="109"/>
        <v/>
      </c>
      <c r="J1126" s="10" t="str">
        <f t="shared" si="112"/>
        <v/>
      </c>
    </row>
    <row r="1127" spans="1:10" x14ac:dyDescent="0.25">
      <c r="A1127" s="10" t="str">
        <f>IF(B1127="","",COUNTA($B$33:B1127)-COUNTBLANK($B$33:B1127))</f>
        <v/>
      </c>
      <c r="B1127" s="1"/>
      <c r="C1127" s="10" t="str">
        <f>IF(B1127="","",AVERAGE($B$33:B1127))</f>
        <v/>
      </c>
      <c r="D1127" s="10" t="str">
        <f>IF(B1127="","",_xlfn.STDEV.S($B$33:B1127))</f>
        <v/>
      </c>
      <c r="E1127" s="82" t="str">
        <f t="shared" si="113"/>
        <v/>
      </c>
      <c r="F1127" s="80" t="str">
        <f t="shared" si="110"/>
        <v/>
      </c>
      <c r="G1127" s="80" t="str">
        <f t="shared" si="111"/>
        <v/>
      </c>
      <c r="H1127" s="81" t="str">
        <f t="shared" si="114"/>
        <v/>
      </c>
      <c r="I1127" s="83" t="str">
        <f t="shared" si="109"/>
        <v/>
      </c>
      <c r="J1127" s="10" t="str">
        <f t="shared" si="112"/>
        <v/>
      </c>
    </row>
    <row r="1128" spans="1:10" x14ac:dyDescent="0.25">
      <c r="A1128" s="10" t="str">
        <f>IF(B1128="","",COUNTA($B$33:B1128)-COUNTBLANK($B$33:B1128))</f>
        <v/>
      </c>
      <c r="B1128" s="1"/>
      <c r="C1128" s="10" t="str">
        <f>IF(B1128="","",AVERAGE($B$33:B1128))</f>
        <v/>
      </c>
      <c r="D1128" s="10" t="str">
        <f>IF(B1128="","",_xlfn.STDEV.S($B$33:B1128))</f>
        <v/>
      </c>
      <c r="E1128" s="82" t="str">
        <f t="shared" si="113"/>
        <v/>
      </c>
      <c r="F1128" s="80" t="str">
        <f t="shared" si="110"/>
        <v/>
      </c>
      <c r="G1128" s="80" t="str">
        <f t="shared" si="111"/>
        <v/>
      </c>
      <c r="H1128" s="81" t="str">
        <f t="shared" si="114"/>
        <v/>
      </c>
      <c r="I1128" s="83" t="str">
        <f t="shared" si="109"/>
        <v/>
      </c>
      <c r="J1128" s="10" t="str">
        <f t="shared" si="112"/>
        <v/>
      </c>
    </row>
    <row r="1129" spans="1:10" x14ac:dyDescent="0.25">
      <c r="A1129" s="10" t="str">
        <f>IF(B1129="","",COUNTA($B$33:B1129)-COUNTBLANK($B$33:B1129))</f>
        <v/>
      </c>
      <c r="B1129" s="1"/>
      <c r="C1129" s="10" t="str">
        <f>IF(B1129="","",AVERAGE($B$33:B1129))</f>
        <v/>
      </c>
      <c r="D1129" s="10" t="str">
        <f>IF(B1129="","",_xlfn.STDEV.S($B$33:B1129))</f>
        <v/>
      </c>
      <c r="E1129" s="82" t="str">
        <f t="shared" si="113"/>
        <v/>
      </c>
      <c r="F1129" s="80" t="str">
        <f t="shared" si="110"/>
        <v/>
      </c>
      <c r="G1129" s="80" t="str">
        <f t="shared" si="111"/>
        <v/>
      </c>
      <c r="H1129" s="81" t="str">
        <f t="shared" si="114"/>
        <v/>
      </c>
      <c r="I1129" s="83" t="str">
        <f t="shared" si="109"/>
        <v/>
      </c>
      <c r="J1129" s="10" t="str">
        <f t="shared" si="112"/>
        <v/>
      </c>
    </row>
    <row r="1130" spans="1:10" x14ac:dyDescent="0.25">
      <c r="A1130" s="10" t="str">
        <f>IF(B1130="","",COUNTA($B$33:B1130)-COUNTBLANK($B$33:B1130))</f>
        <v/>
      </c>
      <c r="B1130" s="1"/>
      <c r="C1130" s="10" t="str">
        <f>IF(B1130="","",AVERAGE($B$33:B1130))</f>
        <v/>
      </c>
      <c r="D1130" s="10" t="str">
        <f>IF(B1130="","",_xlfn.STDEV.S($B$33:B1130))</f>
        <v/>
      </c>
      <c r="E1130" s="82" t="str">
        <f t="shared" si="113"/>
        <v/>
      </c>
      <c r="F1130" s="80" t="str">
        <f t="shared" si="110"/>
        <v/>
      </c>
      <c r="G1130" s="80" t="str">
        <f t="shared" si="111"/>
        <v/>
      </c>
      <c r="H1130" s="81" t="str">
        <f t="shared" si="114"/>
        <v/>
      </c>
      <c r="I1130" s="83" t="str">
        <f t="shared" si="109"/>
        <v/>
      </c>
      <c r="J1130" s="10" t="str">
        <f t="shared" si="112"/>
        <v/>
      </c>
    </row>
    <row r="1131" spans="1:10" x14ac:dyDescent="0.25">
      <c r="A1131" s="10" t="str">
        <f>IF(B1131="","",COUNTA($B$33:B1131)-COUNTBLANK($B$33:B1131))</f>
        <v/>
      </c>
      <c r="B1131" s="1"/>
      <c r="C1131" s="10" t="str">
        <f>IF(B1131="","",AVERAGE($B$33:B1131))</f>
        <v/>
      </c>
      <c r="D1131" s="10" t="str">
        <f>IF(B1131="","",_xlfn.STDEV.S($B$33:B1131))</f>
        <v/>
      </c>
      <c r="E1131" s="82" t="str">
        <f t="shared" si="113"/>
        <v/>
      </c>
      <c r="F1131" s="80" t="str">
        <f t="shared" si="110"/>
        <v/>
      </c>
      <c r="G1131" s="80" t="str">
        <f t="shared" si="111"/>
        <v/>
      </c>
      <c r="H1131" s="81" t="str">
        <f t="shared" si="114"/>
        <v/>
      </c>
      <c r="I1131" s="83" t="str">
        <f t="shared" si="109"/>
        <v/>
      </c>
      <c r="J1131" s="10" t="str">
        <f t="shared" si="112"/>
        <v/>
      </c>
    </row>
    <row r="1132" spans="1:10" x14ac:dyDescent="0.25">
      <c r="A1132" s="10" t="str">
        <f>IF(B1132="","",COUNTA($B$33:B1132)-COUNTBLANK($B$33:B1132))</f>
        <v/>
      </c>
      <c r="B1132" s="1"/>
      <c r="C1132" s="10" t="str">
        <f>IF(B1132="","",AVERAGE($B$33:B1132))</f>
        <v/>
      </c>
      <c r="D1132" s="10" t="str">
        <f>IF(B1132="","",_xlfn.STDEV.S($B$33:B1132))</f>
        <v/>
      </c>
      <c r="E1132" s="82" t="str">
        <f t="shared" si="113"/>
        <v/>
      </c>
      <c r="F1132" s="80" t="str">
        <f t="shared" si="110"/>
        <v/>
      </c>
      <c r="G1132" s="80" t="str">
        <f t="shared" si="111"/>
        <v/>
      </c>
      <c r="H1132" s="81" t="str">
        <f t="shared" si="114"/>
        <v/>
      </c>
      <c r="I1132" s="83" t="str">
        <f t="shared" si="109"/>
        <v/>
      </c>
      <c r="J1132" s="10" t="str">
        <f t="shared" si="112"/>
        <v/>
      </c>
    </row>
    <row r="1133" spans="1:10" x14ac:dyDescent="0.25">
      <c r="A1133" s="10" t="str">
        <f>IF(B1133="","",COUNTA($B$33:B1133)-COUNTBLANK($B$33:B1133))</f>
        <v/>
      </c>
      <c r="B1133" s="1"/>
      <c r="C1133" s="10" t="str">
        <f>IF(B1133="","",AVERAGE($B$33:B1133))</f>
        <v/>
      </c>
      <c r="D1133" s="10" t="str">
        <f>IF(B1133="","",_xlfn.STDEV.S($B$33:B1133))</f>
        <v/>
      </c>
      <c r="E1133" s="82" t="str">
        <f t="shared" si="113"/>
        <v/>
      </c>
      <c r="F1133" s="80" t="str">
        <f t="shared" si="110"/>
        <v/>
      </c>
      <c r="G1133" s="80" t="str">
        <f t="shared" si="111"/>
        <v/>
      </c>
      <c r="H1133" s="81" t="str">
        <f t="shared" si="114"/>
        <v/>
      </c>
      <c r="I1133" s="83" t="str">
        <f t="shared" si="109"/>
        <v/>
      </c>
      <c r="J1133" s="10" t="str">
        <f t="shared" si="112"/>
        <v/>
      </c>
    </row>
    <row r="1134" spans="1:10" x14ac:dyDescent="0.25">
      <c r="A1134" s="10" t="str">
        <f>IF(B1134="","",COUNTA($B$33:B1134)-COUNTBLANK($B$33:B1134))</f>
        <v/>
      </c>
      <c r="B1134" s="1"/>
      <c r="C1134" s="10" t="str">
        <f>IF(B1134="","",AVERAGE($B$33:B1134))</f>
        <v/>
      </c>
      <c r="D1134" s="10" t="str">
        <f>IF(B1134="","",_xlfn.STDEV.S($B$33:B1134))</f>
        <v/>
      </c>
      <c r="E1134" s="82" t="str">
        <f t="shared" si="113"/>
        <v/>
      </c>
      <c r="F1134" s="80" t="str">
        <f t="shared" si="110"/>
        <v/>
      </c>
      <c r="G1134" s="80" t="str">
        <f t="shared" si="111"/>
        <v/>
      </c>
      <c r="H1134" s="81" t="str">
        <f t="shared" si="114"/>
        <v/>
      </c>
      <c r="I1134" s="83" t="str">
        <f t="shared" si="109"/>
        <v/>
      </c>
      <c r="J1134" s="10" t="str">
        <f t="shared" si="112"/>
        <v/>
      </c>
    </row>
    <row r="1135" spans="1:10" x14ac:dyDescent="0.25">
      <c r="A1135" s="10" t="str">
        <f>IF(B1135="","",COUNTA($B$33:B1135)-COUNTBLANK($B$33:B1135))</f>
        <v/>
      </c>
      <c r="B1135" s="1"/>
      <c r="C1135" s="10" t="str">
        <f>IF(B1135="","",AVERAGE($B$33:B1135))</f>
        <v/>
      </c>
      <c r="D1135" s="10" t="str">
        <f>IF(B1135="","",_xlfn.STDEV.S($B$33:B1135))</f>
        <v/>
      </c>
      <c r="E1135" s="82" t="str">
        <f t="shared" si="113"/>
        <v/>
      </c>
      <c r="F1135" s="80" t="str">
        <f t="shared" si="110"/>
        <v/>
      </c>
      <c r="G1135" s="80" t="str">
        <f t="shared" si="111"/>
        <v/>
      </c>
      <c r="H1135" s="81" t="str">
        <f t="shared" si="114"/>
        <v/>
      </c>
      <c r="I1135" s="83" t="str">
        <f t="shared" si="109"/>
        <v/>
      </c>
      <c r="J1135" s="10" t="str">
        <f t="shared" si="112"/>
        <v/>
      </c>
    </row>
    <row r="1136" spans="1:10" x14ac:dyDescent="0.25">
      <c r="A1136" s="10" t="str">
        <f>IF(B1136="","",COUNTA($B$33:B1136)-COUNTBLANK($B$33:B1136))</f>
        <v/>
      </c>
      <c r="B1136" s="1"/>
      <c r="C1136" s="10" t="str">
        <f>IF(B1136="","",AVERAGE($B$33:B1136))</f>
        <v/>
      </c>
      <c r="D1136" s="10" t="str">
        <f>IF(B1136="","",_xlfn.STDEV.S($B$33:B1136))</f>
        <v/>
      </c>
      <c r="E1136" s="82" t="str">
        <f t="shared" si="113"/>
        <v/>
      </c>
      <c r="F1136" s="80" t="str">
        <f t="shared" si="110"/>
        <v/>
      </c>
      <c r="G1136" s="80" t="str">
        <f t="shared" si="111"/>
        <v/>
      </c>
      <c r="H1136" s="81" t="str">
        <f t="shared" si="114"/>
        <v/>
      </c>
      <c r="I1136" s="83" t="str">
        <f t="shared" si="109"/>
        <v/>
      </c>
      <c r="J1136" s="10" t="str">
        <f t="shared" si="112"/>
        <v/>
      </c>
    </row>
    <row r="1137" spans="1:10" x14ac:dyDescent="0.25">
      <c r="A1137" s="10" t="str">
        <f>IF(B1137="","",COUNTA($B$33:B1137)-COUNTBLANK($B$33:B1137))</f>
        <v/>
      </c>
      <c r="B1137" s="1"/>
      <c r="C1137" s="10" t="str">
        <f>IF(B1137="","",AVERAGE($B$33:B1137))</f>
        <v/>
      </c>
      <c r="D1137" s="10" t="str">
        <f>IF(B1137="","",_xlfn.STDEV.S($B$33:B1137))</f>
        <v/>
      </c>
      <c r="E1137" s="82" t="str">
        <f t="shared" si="113"/>
        <v/>
      </c>
      <c r="F1137" s="80" t="str">
        <f t="shared" si="110"/>
        <v/>
      </c>
      <c r="G1137" s="80" t="str">
        <f t="shared" si="111"/>
        <v/>
      </c>
      <c r="H1137" s="81" t="str">
        <f t="shared" si="114"/>
        <v/>
      </c>
      <c r="I1137" s="83" t="str">
        <f t="shared" si="109"/>
        <v/>
      </c>
      <c r="J1137" s="10" t="str">
        <f t="shared" si="112"/>
        <v/>
      </c>
    </row>
    <row r="1138" spans="1:10" x14ac:dyDescent="0.25">
      <c r="A1138" s="10" t="str">
        <f>IF(B1138="","",COUNTA($B$33:B1138)-COUNTBLANK($B$33:B1138))</f>
        <v/>
      </c>
      <c r="B1138" s="1"/>
      <c r="C1138" s="10" t="str">
        <f>IF(B1138="","",AVERAGE($B$33:B1138))</f>
        <v/>
      </c>
      <c r="D1138" s="10" t="str">
        <f>IF(B1138="","",_xlfn.STDEV.S($B$33:B1138))</f>
        <v/>
      </c>
      <c r="E1138" s="82" t="str">
        <f t="shared" si="113"/>
        <v/>
      </c>
      <c r="F1138" s="80" t="str">
        <f t="shared" si="110"/>
        <v/>
      </c>
      <c r="G1138" s="80" t="str">
        <f t="shared" si="111"/>
        <v/>
      </c>
      <c r="H1138" s="81" t="str">
        <f t="shared" si="114"/>
        <v/>
      </c>
      <c r="I1138" s="83" t="str">
        <f t="shared" si="109"/>
        <v/>
      </c>
      <c r="J1138" s="10" t="str">
        <f t="shared" si="112"/>
        <v/>
      </c>
    </row>
    <row r="1139" spans="1:10" x14ac:dyDescent="0.25">
      <c r="A1139" s="10" t="str">
        <f>IF(B1139="","",COUNTA($B$33:B1139)-COUNTBLANK($B$33:B1139))</f>
        <v/>
      </c>
      <c r="B1139" s="1"/>
      <c r="C1139" s="10" t="str">
        <f>IF(B1139="","",AVERAGE($B$33:B1139))</f>
        <v/>
      </c>
      <c r="D1139" s="10" t="str">
        <f>IF(B1139="","",_xlfn.STDEV.S($B$33:B1139))</f>
        <v/>
      </c>
      <c r="E1139" s="82" t="str">
        <f t="shared" si="113"/>
        <v/>
      </c>
      <c r="F1139" s="80" t="str">
        <f t="shared" si="110"/>
        <v/>
      </c>
      <c r="G1139" s="80" t="str">
        <f t="shared" si="111"/>
        <v/>
      </c>
      <c r="H1139" s="81" t="str">
        <f t="shared" si="114"/>
        <v/>
      </c>
      <c r="I1139" s="83" t="str">
        <f t="shared" si="109"/>
        <v/>
      </c>
      <c r="J1139" s="10" t="str">
        <f t="shared" si="112"/>
        <v/>
      </c>
    </row>
    <row r="1140" spans="1:10" x14ac:dyDescent="0.25">
      <c r="A1140" s="10" t="str">
        <f>IF(B1140="","",COUNTA($B$33:B1140)-COUNTBLANK($B$33:B1140))</f>
        <v/>
      </c>
      <c r="B1140" s="1"/>
      <c r="C1140" s="10" t="str">
        <f>IF(B1140="","",AVERAGE($B$33:B1140))</f>
        <v/>
      </c>
      <c r="D1140" s="10" t="str">
        <f>IF(B1140="","",_xlfn.STDEV.S($B$33:B1140))</f>
        <v/>
      </c>
      <c r="E1140" s="82" t="str">
        <f t="shared" si="113"/>
        <v/>
      </c>
      <c r="F1140" s="80" t="str">
        <f t="shared" si="110"/>
        <v/>
      </c>
      <c r="G1140" s="80" t="str">
        <f t="shared" si="111"/>
        <v/>
      </c>
      <c r="H1140" s="81" t="str">
        <f t="shared" si="114"/>
        <v/>
      </c>
      <c r="I1140" s="83" t="str">
        <f t="shared" si="109"/>
        <v/>
      </c>
      <c r="J1140" s="10" t="str">
        <f t="shared" si="112"/>
        <v/>
      </c>
    </row>
    <row r="1141" spans="1:10" x14ac:dyDescent="0.25">
      <c r="A1141" s="10" t="str">
        <f>IF(B1141="","",COUNTA($B$33:B1141)-COUNTBLANK($B$33:B1141))</f>
        <v/>
      </c>
      <c r="B1141" s="1"/>
      <c r="C1141" s="10" t="str">
        <f>IF(B1141="","",AVERAGE($B$33:B1141))</f>
        <v/>
      </c>
      <c r="D1141" s="10" t="str">
        <f>IF(B1141="","",_xlfn.STDEV.S($B$33:B1141))</f>
        <v/>
      </c>
      <c r="E1141" s="82" t="str">
        <f t="shared" si="113"/>
        <v/>
      </c>
      <c r="F1141" s="80" t="str">
        <f t="shared" si="110"/>
        <v/>
      </c>
      <c r="G1141" s="80" t="str">
        <f t="shared" si="111"/>
        <v/>
      </c>
      <c r="H1141" s="81" t="str">
        <f t="shared" si="114"/>
        <v/>
      </c>
      <c r="I1141" s="83" t="str">
        <f t="shared" si="109"/>
        <v/>
      </c>
      <c r="J1141" s="10" t="str">
        <f t="shared" si="112"/>
        <v/>
      </c>
    </row>
    <row r="1142" spans="1:10" x14ac:dyDescent="0.25">
      <c r="A1142" s="10" t="str">
        <f>IF(B1142="","",COUNTA($B$33:B1142)-COUNTBLANK($B$33:B1142))</f>
        <v/>
      </c>
      <c r="B1142" s="1"/>
      <c r="C1142" s="10" t="str">
        <f>IF(B1142="","",AVERAGE($B$33:B1142))</f>
        <v/>
      </c>
      <c r="D1142" s="10" t="str">
        <f>IF(B1142="","",_xlfn.STDEV.S($B$33:B1142))</f>
        <v/>
      </c>
      <c r="E1142" s="82" t="str">
        <f t="shared" si="113"/>
        <v/>
      </c>
      <c r="F1142" s="80" t="str">
        <f t="shared" si="110"/>
        <v/>
      </c>
      <c r="G1142" s="80" t="str">
        <f t="shared" si="111"/>
        <v/>
      </c>
      <c r="H1142" s="81" t="str">
        <f t="shared" si="114"/>
        <v/>
      </c>
      <c r="I1142" s="83" t="str">
        <f t="shared" si="109"/>
        <v/>
      </c>
      <c r="J1142" s="10" t="str">
        <f t="shared" si="112"/>
        <v/>
      </c>
    </row>
    <row r="1143" spans="1:10" x14ac:dyDescent="0.25">
      <c r="A1143" s="10" t="str">
        <f>IF(B1143="","",COUNTA($B$33:B1143)-COUNTBLANK($B$33:B1143))</f>
        <v/>
      </c>
      <c r="B1143" s="1"/>
      <c r="C1143" s="10" t="str">
        <f>IF(B1143="","",AVERAGE($B$33:B1143))</f>
        <v/>
      </c>
      <c r="D1143" s="10" t="str">
        <f>IF(B1143="","",_xlfn.STDEV.S($B$33:B1143))</f>
        <v/>
      </c>
      <c r="E1143" s="82" t="str">
        <f t="shared" si="113"/>
        <v/>
      </c>
      <c r="F1143" s="80" t="str">
        <f t="shared" si="110"/>
        <v/>
      </c>
      <c r="G1143" s="80" t="str">
        <f t="shared" si="111"/>
        <v/>
      </c>
      <c r="H1143" s="81" t="str">
        <f t="shared" si="114"/>
        <v/>
      </c>
      <c r="I1143" s="83" t="str">
        <f t="shared" si="109"/>
        <v/>
      </c>
      <c r="J1143" s="10" t="str">
        <f t="shared" si="112"/>
        <v/>
      </c>
    </row>
    <row r="1144" spans="1:10" x14ac:dyDescent="0.25">
      <c r="A1144" s="10" t="str">
        <f>IF(B1144="","",COUNTA($B$33:B1144)-COUNTBLANK($B$33:B1144))</f>
        <v/>
      </c>
      <c r="B1144" s="1"/>
      <c r="C1144" s="10" t="str">
        <f>IF(B1144="","",AVERAGE($B$33:B1144))</f>
        <v/>
      </c>
      <c r="D1144" s="10" t="str">
        <f>IF(B1144="","",_xlfn.STDEV.S($B$33:B1144))</f>
        <v/>
      </c>
      <c r="E1144" s="82" t="str">
        <f t="shared" si="113"/>
        <v/>
      </c>
      <c r="F1144" s="80" t="str">
        <f t="shared" si="110"/>
        <v/>
      </c>
      <c r="G1144" s="80" t="str">
        <f t="shared" si="111"/>
        <v/>
      </c>
      <c r="H1144" s="81" t="str">
        <f t="shared" si="114"/>
        <v/>
      </c>
      <c r="I1144" s="83" t="str">
        <f t="shared" si="109"/>
        <v/>
      </c>
      <c r="J1144" s="10" t="str">
        <f t="shared" si="112"/>
        <v/>
      </c>
    </row>
    <row r="1145" spans="1:10" x14ac:dyDescent="0.25">
      <c r="A1145" s="10" t="str">
        <f>IF(B1145="","",COUNTA($B$33:B1145)-COUNTBLANK($B$33:B1145))</f>
        <v/>
      </c>
      <c r="B1145" s="1"/>
      <c r="C1145" s="10" t="str">
        <f>IF(B1145="","",AVERAGE($B$33:B1145))</f>
        <v/>
      </c>
      <c r="D1145" s="10" t="str">
        <f>IF(B1145="","",_xlfn.STDEV.S($B$33:B1145))</f>
        <v/>
      </c>
      <c r="E1145" s="82" t="str">
        <f t="shared" si="113"/>
        <v/>
      </c>
      <c r="F1145" s="80" t="str">
        <f t="shared" si="110"/>
        <v/>
      </c>
      <c r="G1145" s="80" t="str">
        <f t="shared" si="111"/>
        <v/>
      </c>
      <c r="H1145" s="81" t="str">
        <f t="shared" si="114"/>
        <v/>
      </c>
      <c r="I1145" s="83" t="str">
        <f t="shared" si="109"/>
        <v/>
      </c>
      <c r="J1145" s="10" t="str">
        <f t="shared" si="112"/>
        <v/>
      </c>
    </row>
    <row r="1146" spans="1:10" x14ac:dyDescent="0.25">
      <c r="A1146" s="10" t="str">
        <f>IF(B1146="","",COUNTA($B$33:B1146)-COUNTBLANK($B$33:B1146))</f>
        <v/>
      </c>
      <c r="B1146" s="1"/>
      <c r="C1146" s="10" t="str">
        <f>IF(B1146="","",AVERAGE($B$33:B1146))</f>
        <v/>
      </c>
      <c r="D1146" s="10" t="str">
        <f>IF(B1146="","",_xlfn.STDEV.S($B$33:B1146))</f>
        <v/>
      </c>
      <c r="E1146" s="82" t="str">
        <f t="shared" si="113"/>
        <v/>
      </c>
      <c r="F1146" s="80" t="str">
        <f t="shared" si="110"/>
        <v/>
      </c>
      <c r="G1146" s="80" t="str">
        <f t="shared" si="111"/>
        <v/>
      </c>
      <c r="H1146" s="81" t="str">
        <f t="shared" si="114"/>
        <v/>
      </c>
      <c r="I1146" s="83" t="str">
        <f t="shared" si="109"/>
        <v/>
      </c>
      <c r="J1146" s="10" t="str">
        <f t="shared" si="112"/>
        <v/>
      </c>
    </row>
    <row r="1147" spans="1:10" x14ac:dyDescent="0.25">
      <c r="A1147" s="10" t="str">
        <f>IF(B1147="","",COUNTA($B$33:B1147)-COUNTBLANK($B$33:B1147))</f>
        <v/>
      </c>
      <c r="B1147" s="1"/>
      <c r="C1147" s="10" t="str">
        <f>IF(B1147="","",AVERAGE($B$33:B1147))</f>
        <v/>
      </c>
      <c r="D1147" s="10" t="str">
        <f>IF(B1147="","",_xlfn.STDEV.S($B$33:B1147))</f>
        <v/>
      </c>
      <c r="E1147" s="82" t="str">
        <f t="shared" si="113"/>
        <v/>
      </c>
      <c r="F1147" s="80" t="str">
        <f t="shared" si="110"/>
        <v/>
      </c>
      <c r="G1147" s="80" t="str">
        <f t="shared" si="111"/>
        <v/>
      </c>
      <c r="H1147" s="81" t="str">
        <f t="shared" si="114"/>
        <v/>
      </c>
      <c r="I1147" s="83" t="str">
        <f t="shared" si="109"/>
        <v/>
      </c>
      <c r="J1147" s="10" t="str">
        <f t="shared" si="112"/>
        <v/>
      </c>
    </row>
    <row r="1148" spans="1:10" x14ac:dyDescent="0.25">
      <c r="A1148" s="10" t="str">
        <f>IF(B1148="","",COUNTA($B$33:B1148)-COUNTBLANK($B$33:B1148))</f>
        <v/>
      </c>
      <c r="B1148" s="1"/>
      <c r="C1148" s="10" t="str">
        <f>IF(B1148="","",AVERAGE($B$33:B1148))</f>
        <v/>
      </c>
      <c r="D1148" s="10" t="str">
        <f>IF(B1148="","",_xlfn.STDEV.S($B$33:B1148))</f>
        <v/>
      </c>
      <c r="E1148" s="82" t="str">
        <f t="shared" si="113"/>
        <v/>
      </c>
      <c r="F1148" s="80" t="str">
        <f t="shared" si="110"/>
        <v/>
      </c>
      <c r="G1148" s="80" t="str">
        <f t="shared" si="111"/>
        <v/>
      </c>
      <c r="H1148" s="81" t="str">
        <f t="shared" si="114"/>
        <v/>
      </c>
      <c r="I1148" s="83" t="str">
        <f t="shared" si="109"/>
        <v/>
      </c>
      <c r="J1148" s="10" t="str">
        <f t="shared" si="112"/>
        <v/>
      </c>
    </row>
    <row r="1149" spans="1:10" x14ac:dyDescent="0.25">
      <c r="A1149" s="10" t="str">
        <f>IF(B1149="","",COUNTA($B$33:B1149)-COUNTBLANK($B$33:B1149))</f>
        <v/>
      </c>
      <c r="B1149" s="1"/>
      <c r="C1149" s="10" t="str">
        <f>IF(B1149="","",AVERAGE($B$33:B1149))</f>
        <v/>
      </c>
      <c r="D1149" s="10" t="str">
        <f>IF(B1149="","",_xlfn.STDEV.S($B$33:B1149))</f>
        <v/>
      </c>
      <c r="E1149" s="82" t="str">
        <f t="shared" si="113"/>
        <v/>
      </c>
      <c r="F1149" s="80" t="str">
        <f t="shared" si="110"/>
        <v/>
      </c>
      <c r="G1149" s="80" t="str">
        <f t="shared" si="111"/>
        <v/>
      </c>
      <c r="H1149" s="81" t="str">
        <f t="shared" si="114"/>
        <v/>
      </c>
      <c r="I1149" s="83" t="str">
        <f t="shared" si="109"/>
        <v/>
      </c>
      <c r="J1149" s="10" t="str">
        <f t="shared" si="112"/>
        <v/>
      </c>
    </row>
    <row r="1150" spans="1:10" x14ac:dyDescent="0.25">
      <c r="A1150" s="10" t="str">
        <f>IF(B1150="","",COUNTA($B$33:B1150)-COUNTBLANK($B$33:B1150))</f>
        <v/>
      </c>
      <c r="B1150" s="1"/>
      <c r="C1150" s="10" t="str">
        <f>IF(B1150="","",AVERAGE($B$33:B1150))</f>
        <v/>
      </c>
      <c r="D1150" s="10" t="str">
        <f>IF(B1150="","",_xlfn.STDEV.S($B$33:B1150))</f>
        <v/>
      </c>
      <c r="E1150" s="82" t="str">
        <f t="shared" si="113"/>
        <v/>
      </c>
      <c r="F1150" s="80" t="str">
        <f t="shared" si="110"/>
        <v/>
      </c>
      <c r="G1150" s="80" t="str">
        <f t="shared" si="111"/>
        <v/>
      </c>
      <c r="H1150" s="81" t="str">
        <f t="shared" si="114"/>
        <v/>
      </c>
      <c r="I1150" s="83" t="str">
        <f t="shared" si="109"/>
        <v/>
      </c>
      <c r="J1150" s="10" t="str">
        <f t="shared" si="112"/>
        <v/>
      </c>
    </row>
    <row r="1151" spans="1:10" x14ac:dyDescent="0.25">
      <c r="A1151" s="10" t="str">
        <f>IF(B1151="","",COUNTA($B$33:B1151)-COUNTBLANK($B$33:B1151))</f>
        <v/>
      </c>
      <c r="B1151" s="1"/>
      <c r="C1151" s="10" t="str">
        <f>IF(B1151="","",AVERAGE($B$33:B1151))</f>
        <v/>
      </c>
      <c r="D1151" s="10" t="str">
        <f>IF(B1151="","",_xlfn.STDEV.S($B$33:B1151))</f>
        <v/>
      </c>
      <c r="E1151" s="82" t="str">
        <f t="shared" si="113"/>
        <v/>
      </c>
      <c r="F1151" s="80" t="str">
        <f t="shared" si="110"/>
        <v/>
      </c>
      <c r="G1151" s="80" t="str">
        <f t="shared" si="111"/>
        <v/>
      </c>
      <c r="H1151" s="81" t="str">
        <f t="shared" si="114"/>
        <v/>
      </c>
      <c r="I1151" s="83" t="str">
        <f t="shared" si="109"/>
        <v/>
      </c>
      <c r="J1151" s="10" t="str">
        <f t="shared" si="112"/>
        <v/>
      </c>
    </row>
    <row r="1152" spans="1:10" x14ac:dyDescent="0.25">
      <c r="A1152" s="10" t="str">
        <f>IF(B1152="","",COUNTA($B$33:B1152)-COUNTBLANK($B$33:B1152))</f>
        <v/>
      </c>
      <c r="B1152" s="1"/>
      <c r="C1152" s="10" t="str">
        <f>IF(B1152="","",AVERAGE($B$33:B1152))</f>
        <v/>
      </c>
      <c r="D1152" s="10" t="str">
        <f>IF(B1152="","",_xlfn.STDEV.S($B$33:B1152))</f>
        <v/>
      </c>
      <c r="E1152" s="82" t="str">
        <f t="shared" si="113"/>
        <v/>
      </c>
      <c r="F1152" s="80" t="str">
        <f t="shared" si="110"/>
        <v/>
      </c>
      <c r="G1152" s="80" t="str">
        <f t="shared" si="111"/>
        <v/>
      </c>
      <c r="H1152" s="81" t="str">
        <f t="shared" si="114"/>
        <v/>
      </c>
      <c r="I1152" s="83" t="str">
        <f t="shared" si="109"/>
        <v/>
      </c>
      <c r="J1152" s="10" t="str">
        <f t="shared" si="112"/>
        <v/>
      </c>
    </row>
    <row r="1153" spans="1:10" x14ac:dyDescent="0.25">
      <c r="A1153" s="10" t="str">
        <f>IF(B1153="","",COUNTA($B$33:B1153)-COUNTBLANK($B$33:B1153))</f>
        <v/>
      </c>
      <c r="B1153" s="1"/>
      <c r="C1153" s="10" t="str">
        <f>IF(B1153="","",AVERAGE($B$33:B1153))</f>
        <v/>
      </c>
      <c r="D1153" s="10" t="str">
        <f>IF(B1153="","",_xlfn.STDEV.S($B$33:B1153))</f>
        <v/>
      </c>
      <c r="E1153" s="82" t="str">
        <f t="shared" si="113"/>
        <v/>
      </c>
      <c r="F1153" s="80" t="str">
        <f t="shared" si="110"/>
        <v/>
      </c>
      <c r="G1153" s="80" t="str">
        <f t="shared" si="111"/>
        <v/>
      </c>
      <c r="H1153" s="81" t="str">
        <f t="shared" si="114"/>
        <v/>
      </c>
      <c r="I1153" s="83" t="str">
        <f t="shared" si="109"/>
        <v/>
      </c>
      <c r="J1153" s="10" t="str">
        <f t="shared" si="112"/>
        <v/>
      </c>
    </row>
    <row r="1154" spans="1:10" x14ac:dyDescent="0.25">
      <c r="A1154" s="10" t="str">
        <f>IF(B1154="","",COUNTA($B$33:B1154)-COUNTBLANK($B$33:B1154))</f>
        <v/>
      </c>
      <c r="B1154" s="1"/>
      <c r="C1154" s="10" t="str">
        <f>IF(B1154="","",AVERAGE($B$33:B1154))</f>
        <v/>
      </c>
      <c r="D1154" s="10" t="str">
        <f>IF(B1154="","",_xlfn.STDEV.S($B$33:B1154))</f>
        <v/>
      </c>
      <c r="E1154" s="82" t="str">
        <f t="shared" si="113"/>
        <v/>
      </c>
      <c r="F1154" s="80" t="str">
        <f t="shared" si="110"/>
        <v/>
      </c>
      <c r="G1154" s="80" t="str">
        <f t="shared" si="111"/>
        <v/>
      </c>
      <c r="H1154" s="81" t="str">
        <f t="shared" si="114"/>
        <v/>
      </c>
      <c r="I1154" s="83" t="str">
        <f t="shared" si="109"/>
        <v/>
      </c>
      <c r="J1154" s="10" t="str">
        <f t="shared" si="112"/>
        <v/>
      </c>
    </row>
    <row r="1155" spans="1:10" x14ac:dyDescent="0.25">
      <c r="A1155" s="10" t="str">
        <f>IF(B1155="","",COUNTA($B$33:B1155)-COUNTBLANK($B$33:B1155))</f>
        <v/>
      </c>
      <c r="B1155" s="1"/>
      <c r="C1155" s="10" t="str">
        <f>IF(B1155="","",AVERAGE($B$33:B1155))</f>
        <v/>
      </c>
      <c r="D1155" s="10" t="str">
        <f>IF(B1155="","",_xlfn.STDEV.S($B$33:B1155))</f>
        <v/>
      </c>
      <c r="E1155" s="82" t="str">
        <f t="shared" si="113"/>
        <v/>
      </c>
      <c r="F1155" s="80" t="str">
        <f t="shared" si="110"/>
        <v/>
      </c>
      <c r="G1155" s="80" t="str">
        <f t="shared" si="111"/>
        <v/>
      </c>
      <c r="H1155" s="81" t="str">
        <f t="shared" si="114"/>
        <v/>
      </c>
      <c r="I1155" s="83" t="str">
        <f t="shared" si="109"/>
        <v/>
      </c>
      <c r="J1155" s="10" t="str">
        <f t="shared" si="112"/>
        <v/>
      </c>
    </row>
    <row r="1156" spans="1:10" x14ac:dyDescent="0.25">
      <c r="A1156" s="10" t="str">
        <f>IF(B1156="","",COUNTA($B$33:B1156)-COUNTBLANK($B$33:B1156))</f>
        <v/>
      </c>
      <c r="B1156" s="1"/>
      <c r="C1156" s="10" t="str">
        <f>IF(B1156="","",AVERAGE($B$33:B1156))</f>
        <v/>
      </c>
      <c r="D1156" s="10" t="str">
        <f>IF(B1156="","",_xlfn.STDEV.S($B$33:B1156))</f>
        <v/>
      </c>
      <c r="E1156" s="82" t="str">
        <f t="shared" si="113"/>
        <v/>
      </c>
      <c r="F1156" s="80" t="str">
        <f t="shared" si="110"/>
        <v/>
      </c>
      <c r="G1156" s="80" t="str">
        <f t="shared" si="111"/>
        <v/>
      </c>
      <c r="H1156" s="81" t="str">
        <f t="shared" si="114"/>
        <v/>
      </c>
      <c r="I1156" s="83" t="str">
        <f t="shared" si="109"/>
        <v/>
      </c>
      <c r="J1156" s="10" t="str">
        <f t="shared" si="112"/>
        <v/>
      </c>
    </row>
    <row r="1157" spans="1:10" x14ac:dyDescent="0.25">
      <c r="A1157" s="10" t="str">
        <f>IF(B1157="","",COUNTA($B$33:B1157)-COUNTBLANK($B$33:B1157))</f>
        <v/>
      </c>
      <c r="B1157" s="1"/>
      <c r="C1157" s="10" t="str">
        <f>IF(B1157="","",AVERAGE($B$33:B1157))</f>
        <v/>
      </c>
      <c r="D1157" s="10" t="str">
        <f>IF(B1157="","",_xlfn.STDEV.S($B$33:B1157))</f>
        <v/>
      </c>
      <c r="E1157" s="82" t="str">
        <f t="shared" si="113"/>
        <v/>
      </c>
      <c r="F1157" s="80" t="str">
        <f t="shared" si="110"/>
        <v/>
      </c>
      <c r="G1157" s="80" t="str">
        <f t="shared" si="111"/>
        <v/>
      </c>
      <c r="H1157" s="81" t="str">
        <f t="shared" si="114"/>
        <v/>
      </c>
      <c r="I1157" s="83" t="str">
        <f t="shared" si="109"/>
        <v/>
      </c>
      <c r="J1157" s="10" t="str">
        <f t="shared" si="112"/>
        <v/>
      </c>
    </row>
    <row r="1158" spans="1:10" x14ac:dyDescent="0.25">
      <c r="A1158" s="10" t="str">
        <f>IF(B1158="","",COUNTA($B$33:B1158)-COUNTBLANK($B$33:B1158))</f>
        <v/>
      </c>
      <c r="B1158" s="1"/>
      <c r="C1158" s="10" t="str">
        <f>IF(B1158="","",AVERAGE($B$33:B1158))</f>
        <v/>
      </c>
      <c r="D1158" s="10" t="str">
        <f>IF(B1158="","",_xlfn.STDEV.S($B$33:B1158))</f>
        <v/>
      </c>
      <c r="E1158" s="82" t="str">
        <f t="shared" si="113"/>
        <v/>
      </c>
      <c r="F1158" s="80" t="str">
        <f t="shared" si="110"/>
        <v/>
      </c>
      <c r="G1158" s="80" t="str">
        <f t="shared" si="111"/>
        <v/>
      </c>
      <c r="H1158" s="81" t="str">
        <f t="shared" si="114"/>
        <v/>
      </c>
      <c r="I1158" s="83" t="str">
        <f t="shared" si="109"/>
        <v/>
      </c>
      <c r="J1158" s="10" t="str">
        <f t="shared" si="112"/>
        <v/>
      </c>
    </row>
    <row r="1159" spans="1:10" x14ac:dyDescent="0.25">
      <c r="A1159" s="10" t="str">
        <f>IF(B1159="","",COUNTA($B$33:B1159)-COUNTBLANK($B$33:B1159))</f>
        <v/>
      </c>
      <c r="B1159" s="1"/>
      <c r="C1159" s="10" t="str">
        <f>IF(B1159="","",AVERAGE($B$33:B1159))</f>
        <v/>
      </c>
      <c r="D1159" s="10" t="str">
        <f>IF(B1159="","",_xlfn.STDEV.S($B$33:B1159))</f>
        <v/>
      </c>
      <c r="E1159" s="82" t="str">
        <f t="shared" si="113"/>
        <v/>
      </c>
      <c r="F1159" s="80" t="str">
        <f t="shared" si="110"/>
        <v/>
      </c>
      <c r="G1159" s="80" t="str">
        <f t="shared" si="111"/>
        <v/>
      </c>
      <c r="H1159" s="81" t="str">
        <f t="shared" si="114"/>
        <v/>
      </c>
      <c r="I1159" s="83" t="str">
        <f t="shared" si="109"/>
        <v/>
      </c>
      <c r="J1159" s="10" t="str">
        <f t="shared" si="112"/>
        <v/>
      </c>
    </row>
    <row r="1160" spans="1:10" x14ac:dyDescent="0.25">
      <c r="A1160" s="10" t="str">
        <f>IF(B1160="","",COUNTA($B$33:B1160)-COUNTBLANK($B$33:B1160))</f>
        <v/>
      </c>
      <c r="B1160" s="1"/>
      <c r="C1160" s="10" t="str">
        <f>IF(B1160="","",AVERAGE($B$33:B1160))</f>
        <v/>
      </c>
      <c r="D1160" s="10" t="str">
        <f>IF(B1160="","",_xlfn.STDEV.S($B$33:B1160))</f>
        <v/>
      </c>
      <c r="E1160" s="82" t="str">
        <f t="shared" si="113"/>
        <v/>
      </c>
      <c r="F1160" s="80" t="str">
        <f t="shared" si="110"/>
        <v/>
      </c>
      <c r="G1160" s="80" t="str">
        <f t="shared" si="111"/>
        <v/>
      </c>
      <c r="H1160" s="81" t="str">
        <f t="shared" si="114"/>
        <v/>
      </c>
      <c r="I1160" s="83" t="str">
        <f t="shared" si="109"/>
        <v/>
      </c>
      <c r="J1160" s="10" t="str">
        <f t="shared" si="112"/>
        <v/>
      </c>
    </row>
    <row r="1161" spans="1:10" x14ac:dyDescent="0.25">
      <c r="A1161" s="10" t="str">
        <f>IF(B1161="","",COUNTA($B$33:B1161)-COUNTBLANK($B$33:B1161))</f>
        <v/>
      </c>
      <c r="B1161" s="1"/>
      <c r="C1161" s="10" t="str">
        <f>IF(B1161="","",AVERAGE($B$33:B1161))</f>
        <v/>
      </c>
      <c r="D1161" s="10" t="str">
        <f>IF(B1161="","",_xlfn.STDEV.S($B$33:B1161))</f>
        <v/>
      </c>
      <c r="E1161" s="82" t="str">
        <f t="shared" si="113"/>
        <v/>
      </c>
      <c r="F1161" s="80" t="str">
        <f t="shared" si="110"/>
        <v/>
      </c>
      <c r="G1161" s="80" t="str">
        <f t="shared" si="111"/>
        <v/>
      </c>
      <c r="H1161" s="81" t="str">
        <f t="shared" si="114"/>
        <v/>
      </c>
      <c r="I1161" s="83" t="str">
        <f t="shared" si="109"/>
        <v/>
      </c>
      <c r="J1161" s="10" t="str">
        <f t="shared" si="112"/>
        <v/>
      </c>
    </row>
    <row r="1162" spans="1:10" x14ac:dyDescent="0.25">
      <c r="A1162" s="10" t="str">
        <f>IF(B1162="","",COUNTA($B$33:B1162)-COUNTBLANK($B$33:B1162))</f>
        <v/>
      </c>
      <c r="B1162" s="1"/>
      <c r="C1162" s="10" t="str">
        <f>IF(B1162="","",AVERAGE($B$33:B1162))</f>
        <v/>
      </c>
      <c r="D1162" s="10" t="str">
        <f>IF(B1162="","",_xlfn.STDEV.S($B$33:B1162))</f>
        <v/>
      </c>
      <c r="E1162" s="82" t="str">
        <f t="shared" si="113"/>
        <v/>
      </c>
      <c r="F1162" s="80" t="str">
        <f t="shared" si="110"/>
        <v/>
      </c>
      <c r="G1162" s="80" t="str">
        <f t="shared" si="111"/>
        <v/>
      </c>
      <c r="H1162" s="81" t="str">
        <f t="shared" si="114"/>
        <v/>
      </c>
      <c r="I1162" s="83" t="str">
        <f t="shared" si="109"/>
        <v/>
      </c>
      <c r="J1162" s="10" t="str">
        <f t="shared" si="112"/>
        <v/>
      </c>
    </row>
    <row r="1163" spans="1:10" x14ac:dyDescent="0.25">
      <c r="A1163" s="10" t="str">
        <f>IF(B1163="","",COUNTA($B$33:B1163)-COUNTBLANK($B$33:B1163))</f>
        <v/>
      </c>
      <c r="B1163" s="1"/>
      <c r="C1163" s="10" t="str">
        <f>IF(B1163="","",AVERAGE($B$33:B1163))</f>
        <v/>
      </c>
      <c r="D1163" s="10" t="str">
        <f>IF(B1163="","",_xlfn.STDEV.S($B$33:B1163))</f>
        <v/>
      </c>
      <c r="E1163" s="82" t="str">
        <f t="shared" si="113"/>
        <v/>
      </c>
      <c r="F1163" s="80" t="str">
        <f t="shared" si="110"/>
        <v/>
      </c>
      <c r="G1163" s="80" t="str">
        <f t="shared" si="111"/>
        <v/>
      </c>
      <c r="H1163" s="81" t="str">
        <f t="shared" si="114"/>
        <v/>
      </c>
      <c r="I1163" s="83" t="str">
        <f t="shared" si="109"/>
        <v/>
      </c>
      <c r="J1163" s="10" t="str">
        <f t="shared" si="112"/>
        <v/>
      </c>
    </row>
    <row r="1164" spans="1:10" x14ac:dyDescent="0.25">
      <c r="A1164" s="10" t="str">
        <f>IF(B1164="","",COUNTA($B$33:B1164)-COUNTBLANK($B$33:B1164))</f>
        <v/>
      </c>
      <c r="B1164" s="1"/>
      <c r="C1164" s="10" t="str">
        <f>IF(B1164="","",AVERAGE($B$33:B1164))</f>
        <v/>
      </c>
      <c r="D1164" s="10" t="str">
        <f>IF(B1164="","",_xlfn.STDEV.S($B$33:B1164))</f>
        <v/>
      </c>
      <c r="E1164" s="82" t="str">
        <f t="shared" si="113"/>
        <v/>
      </c>
      <c r="F1164" s="80" t="str">
        <f t="shared" si="110"/>
        <v/>
      </c>
      <c r="G1164" s="80" t="str">
        <f t="shared" si="111"/>
        <v/>
      </c>
      <c r="H1164" s="81" t="str">
        <f t="shared" si="114"/>
        <v/>
      </c>
      <c r="I1164" s="83" t="str">
        <f t="shared" si="109"/>
        <v/>
      </c>
      <c r="J1164" s="10" t="str">
        <f t="shared" si="112"/>
        <v/>
      </c>
    </row>
    <row r="1165" spans="1:10" x14ac:dyDescent="0.25">
      <c r="A1165" s="10" t="str">
        <f>IF(B1165="","",COUNTA($B$33:B1165)-COUNTBLANK($B$33:B1165))</f>
        <v/>
      </c>
      <c r="B1165" s="1"/>
      <c r="C1165" s="10" t="str">
        <f>IF(B1165="","",AVERAGE($B$33:B1165))</f>
        <v/>
      </c>
      <c r="D1165" s="10" t="str">
        <f>IF(B1165="","",_xlfn.STDEV.S($B$33:B1165))</f>
        <v/>
      </c>
      <c r="E1165" s="82" t="str">
        <f t="shared" si="113"/>
        <v/>
      </c>
      <c r="F1165" s="80" t="str">
        <f t="shared" si="110"/>
        <v/>
      </c>
      <c r="G1165" s="80" t="str">
        <f t="shared" si="111"/>
        <v/>
      </c>
      <c r="H1165" s="81" t="str">
        <f t="shared" si="114"/>
        <v/>
      </c>
      <c r="I1165" s="83" t="str">
        <f t="shared" si="109"/>
        <v/>
      </c>
      <c r="J1165" s="10" t="str">
        <f t="shared" si="112"/>
        <v/>
      </c>
    </row>
    <row r="1166" spans="1:10" x14ac:dyDescent="0.25">
      <c r="A1166" s="10" t="str">
        <f>IF(B1166="","",COUNTA($B$33:B1166)-COUNTBLANK($B$33:B1166))</f>
        <v/>
      </c>
      <c r="B1166" s="1"/>
      <c r="C1166" s="10" t="str">
        <f>IF(B1166="","",AVERAGE($B$33:B1166))</f>
        <v/>
      </c>
      <c r="D1166" s="10" t="str">
        <f>IF(B1166="","",_xlfn.STDEV.S($B$33:B1166))</f>
        <v/>
      </c>
      <c r="E1166" s="82" t="str">
        <f t="shared" si="113"/>
        <v/>
      </c>
      <c r="F1166" s="80" t="str">
        <f t="shared" si="110"/>
        <v/>
      </c>
      <c r="G1166" s="80" t="str">
        <f t="shared" si="111"/>
        <v/>
      </c>
      <c r="H1166" s="81" t="str">
        <f t="shared" si="114"/>
        <v/>
      </c>
      <c r="I1166" s="83" t="str">
        <f t="shared" si="109"/>
        <v/>
      </c>
      <c r="J1166" s="10" t="str">
        <f t="shared" si="112"/>
        <v/>
      </c>
    </row>
    <row r="1167" spans="1:10" x14ac:dyDescent="0.25">
      <c r="A1167" s="10" t="str">
        <f>IF(B1167="","",COUNTA($B$33:B1167)-COUNTBLANK($B$33:B1167))</f>
        <v/>
      </c>
      <c r="B1167" s="1"/>
      <c r="C1167" s="10" t="str">
        <f>IF(B1167="","",AVERAGE($B$33:B1167))</f>
        <v/>
      </c>
      <c r="D1167" s="10" t="str">
        <f>IF(B1167="","",_xlfn.STDEV.S($B$33:B1167))</f>
        <v/>
      </c>
      <c r="E1167" s="82" t="str">
        <f t="shared" si="113"/>
        <v/>
      </c>
      <c r="F1167" s="80" t="str">
        <f t="shared" si="110"/>
        <v/>
      </c>
      <c r="G1167" s="80" t="str">
        <f t="shared" si="111"/>
        <v/>
      </c>
      <c r="H1167" s="81" t="str">
        <f t="shared" si="114"/>
        <v/>
      </c>
      <c r="I1167" s="83" t="str">
        <f t="shared" si="109"/>
        <v/>
      </c>
      <c r="J1167" s="10" t="str">
        <f t="shared" si="112"/>
        <v/>
      </c>
    </row>
    <row r="1168" spans="1:10" x14ac:dyDescent="0.25">
      <c r="A1168" s="10" t="str">
        <f>IF(B1168="","",COUNTA($B$33:B1168)-COUNTBLANK($B$33:B1168))</f>
        <v/>
      </c>
      <c r="B1168" s="1"/>
      <c r="C1168" s="10" t="str">
        <f>IF(B1168="","",AVERAGE($B$33:B1168))</f>
        <v/>
      </c>
      <c r="D1168" s="10" t="str">
        <f>IF(B1168="","",_xlfn.STDEV.S($B$33:B1168))</f>
        <v/>
      </c>
      <c r="E1168" s="82" t="str">
        <f t="shared" si="113"/>
        <v/>
      </c>
      <c r="F1168" s="80" t="str">
        <f t="shared" si="110"/>
        <v/>
      </c>
      <c r="G1168" s="80" t="str">
        <f t="shared" si="111"/>
        <v/>
      </c>
      <c r="H1168" s="81" t="str">
        <f t="shared" si="114"/>
        <v/>
      </c>
      <c r="I1168" s="83" t="str">
        <f t="shared" ref="I1168:I1231" si="115">IF(D1168="","",_xlfn.CONFIDENCE.NORM(1-$C$11,E1168,A1168))</f>
        <v/>
      </c>
      <c r="J1168" s="10" t="str">
        <f t="shared" si="112"/>
        <v/>
      </c>
    </row>
    <row r="1169" spans="1:10" x14ac:dyDescent="0.25">
      <c r="A1169" s="10" t="str">
        <f>IF(B1169="","",COUNTA($B$33:B1169)-COUNTBLANK($B$33:B1169))</f>
        <v/>
      </c>
      <c r="B1169" s="1"/>
      <c r="C1169" s="10" t="str">
        <f>IF(B1169="","",AVERAGE($B$33:B1169))</f>
        <v/>
      </c>
      <c r="D1169" s="10" t="str">
        <f>IF(B1169="","",_xlfn.STDEV.S($B$33:B1169))</f>
        <v/>
      </c>
      <c r="E1169" s="82" t="str">
        <f t="shared" si="113"/>
        <v/>
      </c>
      <c r="F1169" s="80" t="str">
        <f t="shared" si="110"/>
        <v/>
      </c>
      <c r="G1169" s="80" t="str">
        <f t="shared" si="111"/>
        <v/>
      </c>
      <c r="H1169" s="81" t="str">
        <f t="shared" si="114"/>
        <v/>
      </c>
      <c r="I1169" s="83" t="str">
        <f t="shared" si="115"/>
        <v/>
      </c>
      <c r="J1169" s="10" t="str">
        <f t="shared" si="112"/>
        <v/>
      </c>
    </row>
    <row r="1170" spans="1:10" x14ac:dyDescent="0.25">
      <c r="A1170" s="10" t="str">
        <f>IF(B1170="","",COUNTA($B$33:B1170)-COUNTBLANK($B$33:B1170))</f>
        <v/>
      </c>
      <c r="B1170" s="1"/>
      <c r="C1170" s="10" t="str">
        <f>IF(B1170="","",AVERAGE($B$33:B1170))</f>
        <v/>
      </c>
      <c r="D1170" s="10" t="str">
        <f>IF(B1170="","",_xlfn.STDEV.S($B$33:B1170))</f>
        <v/>
      </c>
      <c r="E1170" s="82" t="str">
        <f t="shared" si="113"/>
        <v/>
      </c>
      <c r="F1170" s="80" t="str">
        <f t="shared" si="110"/>
        <v/>
      </c>
      <c r="G1170" s="80" t="str">
        <f t="shared" si="111"/>
        <v/>
      </c>
      <c r="H1170" s="81" t="str">
        <f t="shared" si="114"/>
        <v/>
      </c>
      <c r="I1170" s="83" t="str">
        <f t="shared" si="115"/>
        <v/>
      </c>
      <c r="J1170" s="10" t="str">
        <f t="shared" si="112"/>
        <v/>
      </c>
    </row>
    <row r="1171" spans="1:10" x14ac:dyDescent="0.25">
      <c r="A1171" s="10" t="str">
        <f>IF(B1171="","",COUNTA($B$33:B1171)-COUNTBLANK($B$33:B1171))</f>
        <v/>
      </c>
      <c r="B1171" s="1"/>
      <c r="C1171" s="10" t="str">
        <f>IF(B1171="","",AVERAGE($B$33:B1171))</f>
        <v/>
      </c>
      <c r="D1171" s="10" t="str">
        <f>IF(B1171="","",_xlfn.STDEV.S($B$33:B1171))</f>
        <v/>
      </c>
      <c r="E1171" s="82" t="str">
        <f t="shared" si="113"/>
        <v/>
      </c>
      <c r="F1171" s="80" t="str">
        <f t="shared" si="110"/>
        <v/>
      </c>
      <c r="G1171" s="80" t="str">
        <f t="shared" si="111"/>
        <v/>
      </c>
      <c r="H1171" s="81" t="str">
        <f t="shared" si="114"/>
        <v/>
      </c>
      <c r="I1171" s="83" t="str">
        <f t="shared" si="115"/>
        <v/>
      </c>
      <c r="J1171" s="10" t="str">
        <f t="shared" si="112"/>
        <v/>
      </c>
    </row>
    <row r="1172" spans="1:10" x14ac:dyDescent="0.25">
      <c r="A1172" s="10" t="str">
        <f>IF(B1172="","",COUNTA($B$33:B1172)-COUNTBLANK($B$33:B1172))</f>
        <v/>
      </c>
      <c r="B1172" s="1"/>
      <c r="C1172" s="10" t="str">
        <f>IF(B1172="","",AVERAGE($B$33:B1172))</f>
        <v/>
      </c>
      <c r="D1172" s="10" t="str">
        <f>IF(B1172="","",_xlfn.STDEV.S($B$33:B1172))</f>
        <v/>
      </c>
      <c r="E1172" s="82" t="str">
        <f t="shared" si="113"/>
        <v/>
      </c>
      <c r="F1172" s="80" t="str">
        <f t="shared" si="110"/>
        <v/>
      </c>
      <c r="G1172" s="80" t="str">
        <f t="shared" si="111"/>
        <v/>
      </c>
      <c r="H1172" s="81" t="str">
        <f t="shared" si="114"/>
        <v/>
      </c>
      <c r="I1172" s="83" t="str">
        <f t="shared" si="115"/>
        <v/>
      </c>
      <c r="J1172" s="10" t="str">
        <f t="shared" si="112"/>
        <v/>
      </c>
    </row>
    <row r="1173" spans="1:10" x14ac:dyDescent="0.25">
      <c r="A1173" s="10" t="str">
        <f>IF(B1173="","",COUNTA($B$33:B1173)-COUNTBLANK($B$33:B1173))</f>
        <v/>
      </c>
      <c r="B1173" s="1"/>
      <c r="C1173" s="10" t="str">
        <f>IF(B1173="","",AVERAGE($B$33:B1173))</f>
        <v/>
      </c>
      <c r="D1173" s="10" t="str">
        <f>IF(B1173="","",_xlfn.STDEV.S($B$33:B1173))</f>
        <v/>
      </c>
      <c r="E1173" s="82" t="str">
        <f t="shared" si="113"/>
        <v/>
      </c>
      <c r="F1173" s="80" t="str">
        <f t="shared" si="110"/>
        <v/>
      </c>
      <c r="G1173" s="80" t="str">
        <f t="shared" si="111"/>
        <v/>
      </c>
      <c r="H1173" s="81" t="str">
        <f t="shared" si="114"/>
        <v/>
      </c>
      <c r="I1173" s="83" t="str">
        <f t="shared" si="115"/>
        <v/>
      </c>
      <c r="J1173" s="10" t="str">
        <f t="shared" si="112"/>
        <v/>
      </c>
    </row>
    <row r="1174" spans="1:10" x14ac:dyDescent="0.25">
      <c r="A1174" s="10" t="str">
        <f>IF(B1174="","",COUNTA($B$33:B1174)-COUNTBLANK($B$33:B1174))</f>
        <v/>
      </c>
      <c r="B1174" s="1"/>
      <c r="C1174" s="10" t="str">
        <f>IF(B1174="","",AVERAGE($B$33:B1174))</f>
        <v/>
      </c>
      <c r="D1174" s="10" t="str">
        <f>IF(B1174="","",_xlfn.STDEV.S($B$33:B1174))</f>
        <v/>
      </c>
      <c r="E1174" s="82" t="str">
        <f t="shared" si="113"/>
        <v/>
      </c>
      <c r="F1174" s="80" t="str">
        <f t="shared" si="110"/>
        <v/>
      </c>
      <c r="G1174" s="80" t="str">
        <f t="shared" si="111"/>
        <v/>
      </c>
      <c r="H1174" s="81" t="str">
        <f t="shared" si="114"/>
        <v/>
      </c>
      <c r="I1174" s="83" t="str">
        <f t="shared" si="115"/>
        <v/>
      </c>
      <c r="J1174" s="10" t="str">
        <f t="shared" si="112"/>
        <v/>
      </c>
    </row>
    <row r="1175" spans="1:10" x14ac:dyDescent="0.25">
      <c r="A1175" s="10" t="str">
        <f>IF(B1175="","",COUNTA($B$33:B1175)-COUNTBLANK($B$33:B1175))</f>
        <v/>
      </c>
      <c r="B1175" s="1"/>
      <c r="C1175" s="10" t="str">
        <f>IF(B1175="","",AVERAGE($B$33:B1175))</f>
        <v/>
      </c>
      <c r="D1175" s="10" t="str">
        <f>IF(B1175="","",_xlfn.STDEV.S($B$33:B1175))</f>
        <v/>
      </c>
      <c r="E1175" s="82" t="str">
        <f t="shared" si="113"/>
        <v/>
      </c>
      <c r="F1175" s="80" t="str">
        <f t="shared" si="110"/>
        <v/>
      </c>
      <c r="G1175" s="80" t="str">
        <f t="shared" si="111"/>
        <v/>
      </c>
      <c r="H1175" s="81" t="str">
        <f t="shared" si="114"/>
        <v/>
      </c>
      <c r="I1175" s="83" t="str">
        <f t="shared" si="115"/>
        <v/>
      </c>
      <c r="J1175" s="10" t="str">
        <f t="shared" si="112"/>
        <v/>
      </c>
    </row>
    <row r="1176" spans="1:10" x14ac:dyDescent="0.25">
      <c r="A1176" s="10" t="str">
        <f>IF(B1176="","",COUNTA($B$33:B1176)-COUNTBLANK($B$33:B1176))</f>
        <v/>
      </c>
      <c r="B1176" s="1"/>
      <c r="C1176" s="10" t="str">
        <f>IF(B1176="","",AVERAGE($B$33:B1176))</f>
        <v/>
      </c>
      <c r="D1176" s="10" t="str">
        <f>IF(B1176="","",_xlfn.STDEV.S($B$33:B1176))</f>
        <v/>
      </c>
      <c r="E1176" s="82" t="str">
        <f t="shared" si="113"/>
        <v/>
      </c>
      <c r="F1176" s="80" t="str">
        <f t="shared" si="110"/>
        <v/>
      </c>
      <c r="G1176" s="80" t="str">
        <f t="shared" si="111"/>
        <v/>
      </c>
      <c r="H1176" s="81" t="str">
        <f t="shared" si="114"/>
        <v/>
      </c>
      <c r="I1176" s="83" t="str">
        <f t="shared" si="115"/>
        <v/>
      </c>
      <c r="J1176" s="10" t="str">
        <f t="shared" si="112"/>
        <v/>
      </c>
    </row>
    <row r="1177" spans="1:10" x14ac:dyDescent="0.25">
      <c r="A1177" s="10" t="str">
        <f>IF(B1177="","",COUNTA($B$33:B1177)-COUNTBLANK($B$33:B1177))</f>
        <v/>
      </c>
      <c r="B1177" s="1"/>
      <c r="C1177" s="10" t="str">
        <f>IF(B1177="","",AVERAGE($B$33:B1177))</f>
        <v/>
      </c>
      <c r="D1177" s="10" t="str">
        <f>IF(B1177="","",_xlfn.STDEV.S($B$33:B1177))</f>
        <v/>
      </c>
      <c r="E1177" s="82" t="str">
        <f t="shared" si="113"/>
        <v/>
      </c>
      <c r="F1177" s="80" t="str">
        <f t="shared" si="110"/>
        <v/>
      </c>
      <c r="G1177" s="80" t="str">
        <f t="shared" si="111"/>
        <v/>
      </c>
      <c r="H1177" s="81" t="str">
        <f t="shared" si="114"/>
        <v/>
      </c>
      <c r="I1177" s="83" t="str">
        <f t="shared" si="115"/>
        <v/>
      </c>
      <c r="J1177" s="10" t="str">
        <f t="shared" si="112"/>
        <v/>
      </c>
    </row>
    <row r="1178" spans="1:10" x14ac:dyDescent="0.25">
      <c r="A1178" s="10" t="str">
        <f>IF(B1178="","",COUNTA($B$33:B1178)-COUNTBLANK($B$33:B1178))</f>
        <v/>
      </c>
      <c r="B1178" s="1"/>
      <c r="C1178" s="10" t="str">
        <f>IF(B1178="","",AVERAGE($B$33:B1178))</f>
        <v/>
      </c>
      <c r="D1178" s="10" t="str">
        <f>IF(B1178="","",_xlfn.STDEV.S($B$33:B1178))</f>
        <v/>
      </c>
      <c r="E1178" s="82" t="str">
        <f t="shared" si="113"/>
        <v/>
      </c>
      <c r="F1178" s="80" t="str">
        <f t="shared" si="110"/>
        <v/>
      </c>
      <c r="G1178" s="80" t="str">
        <f t="shared" si="111"/>
        <v/>
      </c>
      <c r="H1178" s="81" t="str">
        <f t="shared" si="114"/>
        <v/>
      </c>
      <c r="I1178" s="83" t="str">
        <f t="shared" si="115"/>
        <v/>
      </c>
      <c r="J1178" s="10" t="str">
        <f t="shared" si="112"/>
        <v/>
      </c>
    </row>
    <row r="1179" spans="1:10" x14ac:dyDescent="0.25">
      <c r="A1179" s="10" t="str">
        <f>IF(B1179="","",COUNTA($B$33:B1179)-COUNTBLANK($B$33:B1179))</f>
        <v/>
      </c>
      <c r="B1179" s="1"/>
      <c r="C1179" s="10" t="str">
        <f>IF(B1179="","",AVERAGE($B$33:B1179))</f>
        <v/>
      </c>
      <c r="D1179" s="10" t="str">
        <f>IF(B1179="","",_xlfn.STDEV.S($B$33:B1179))</f>
        <v/>
      </c>
      <c r="E1179" s="82" t="str">
        <f t="shared" si="113"/>
        <v/>
      </c>
      <c r="F1179" s="80" t="str">
        <f t="shared" si="110"/>
        <v/>
      </c>
      <c r="G1179" s="80" t="str">
        <f t="shared" si="111"/>
        <v/>
      </c>
      <c r="H1179" s="81" t="str">
        <f t="shared" si="114"/>
        <v/>
      </c>
      <c r="I1179" s="83" t="str">
        <f t="shared" si="115"/>
        <v/>
      </c>
      <c r="J1179" s="10" t="str">
        <f t="shared" si="112"/>
        <v/>
      </c>
    </row>
    <row r="1180" spans="1:10" x14ac:dyDescent="0.25">
      <c r="A1180" s="10" t="str">
        <f>IF(B1180="","",COUNTA($B$33:B1180)-COUNTBLANK($B$33:B1180))</f>
        <v/>
      </c>
      <c r="B1180" s="1"/>
      <c r="C1180" s="10" t="str">
        <f>IF(B1180="","",AVERAGE($B$33:B1180))</f>
        <v/>
      </c>
      <c r="D1180" s="10" t="str">
        <f>IF(B1180="","",_xlfn.STDEV.S($B$33:B1180))</f>
        <v/>
      </c>
      <c r="E1180" s="82" t="str">
        <f t="shared" si="113"/>
        <v/>
      </c>
      <c r="F1180" s="80" t="str">
        <f t="shared" si="110"/>
        <v/>
      </c>
      <c r="G1180" s="80" t="str">
        <f t="shared" si="111"/>
        <v/>
      </c>
      <c r="H1180" s="81" t="str">
        <f t="shared" si="114"/>
        <v/>
      </c>
      <c r="I1180" s="83" t="str">
        <f t="shared" si="115"/>
        <v/>
      </c>
      <c r="J1180" s="10" t="str">
        <f t="shared" si="112"/>
        <v/>
      </c>
    </row>
    <row r="1181" spans="1:10" x14ac:dyDescent="0.25">
      <c r="A1181" s="10" t="str">
        <f>IF(B1181="","",COUNTA($B$33:B1181)-COUNTBLANK($B$33:B1181))</f>
        <v/>
      </c>
      <c r="B1181" s="1"/>
      <c r="C1181" s="10" t="str">
        <f>IF(B1181="","",AVERAGE($B$33:B1181))</f>
        <v/>
      </c>
      <c r="D1181" s="10" t="str">
        <f>IF(B1181="","",_xlfn.STDEV.S($B$33:B1181))</f>
        <v/>
      </c>
      <c r="E1181" s="82" t="str">
        <f t="shared" si="113"/>
        <v/>
      </c>
      <c r="F1181" s="80" t="str">
        <f t="shared" si="110"/>
        <v/>
      </c>
      <c r="G1181" s="80" t="str">
        <f t="shared" si="111"/>
        <v/>
      </c>
      <c r="H1181" s="81" t="str">
        <f t="shared" si="114"/>
        <v/>
      </c>
      <c r="I1181" s="83" t="str">
        <f t="shared" si="115"/>
        <v/>
      </c>
      <c r="J1181" s="10" t="str">
        <f t="shared" si="112"/>
        <v/>
      </c>
    </row>
    <row r="1182" spans="1:10" x14ac:dyDescent="0.25">
      <c r="A1182" s="10" t="str">
        <f>IF(B1182="","",COUNTA($B$33:B1182)-COUNTBLANK($B$33:B1182))</f>
        <v/>
      </c>
      <c r="B1182" s="1"/>
      <c r="C1182" s="10" t="str">
        <f>IF(B1182="","",AVERAGE($B$33:B1182))</f>
        <v/>
      </c>
      <c r="D1182" s="10" t="str">
        <f>IF(B1182="","",_xlfn.STDEV.S($B$33:B1182))</f>
        <v/>
      </c>
      <c r="E1182" s="82" t="str">
        <f t="shared" si="113"/>
        <v/>
      </c>
      <c r="F1182" s="80" t="str">
        <f t="shared" si="110"/>
        <v/>
      </c>
      <c r="G1182" s="80" t="str">
        <f t="shared" si="111"/>
        <v/>
      </c>
      <c r="H1182" s="81" t="str">
        <f t="shared" si="114"/>
        <v/>
      </c>
      <c r="I1182" s="83" t="str">
        <f t="shared" si="115"/>
        <v/>
      </c>
      <c r="J1182" s="10" t="str">
        <f t="shared" si="112"/>
        <v/>
      </c>
    </row>
    <row r="1183" spans="1:10" x14ac:dyDescent="0.25">
      <c r="A1183" s="10" t="str">
        <f>IF(B1183="","",COUNTA($B$33:B1183)-COUNTBLANK($B$33:B1183))</f>
        <v/>
      </c>
      <c r="B1183" s="1"/>
      <c r="C1183" s="10" t="str">
        <f>IF(B1183="","",AVERAGE($B$33:B1183))</f>
        <v/>
      </c>
      <c r="D1183" s="10" t="str">
        <f>IF(B1183="","",_xlfn.STDEV.S($B$33:B1183))</f>
        <v/>
      </c>
      <c r="E1183" s="82" t="str">
        <f t="shared" si="113"/>
        <v/>
      </c>
      <c r="F1183" s="80" t="str">
        <f t="shared" si="110"/>
        <v/>
      </c>
      <c r="G1183" s="80" t="str">
        <f t="shared" si="111"/>
        <v/>
      </c>
      <c r="H1183" s="81" t="str">
        <f t="shared" si="114"/>
        <v/>
      </c>
      <c r="I1183" s="83" t="str">
        <f t="shared" si="115"/>
        <v/>
      </c>
      <c r="J1183" s="10" t="str">
        <f t="shared" si="112"/>
        <v/>
      </c>
    </row>
    <row r="1184" spans="1:10" x14ac:dyDescent="0.25">
      <c r="A1184" s="10" t="str">
        <f>IF(B1184="","",COUNTA($B$33:B1184)-COUNTBLANK($B$33:B1184))</f>
        <v/>
      </c>
      <c r="B1184" s="1"/>
      <c r="C1184" s="10" t="str">
        <f>IF(B1184="","",AVERAGE($B$33:B1184))</f>
        <v/>
      </c>
      <c r="D1184" s="10" t="str">
        <f>IF(B1184="","",_xlfn.STDEV.S($B$33:B1184))</f>
        <v/>
      </c>
      <c r="E1184" s="82" t="str">
        <f t="shared" si="113"/>
        <v/>
      </c>
      <c r="F1184" s="80" t="str">
        <f t="shared" si="110"/>
        <v/>
      </c>
      <c r="G1184" s="80" t="str">
        <f t="shared" si="111"/>
        <v/>
      </c>
      <c r="H1184" s="81" t="str">
        <f t="shared" si="114"/>
        <v/>
      </c>
      <c r="I1184" s="83" t="str">
        <f t="shared" si="115"/>
        <v/>
      </c>
      <c r="J1184" s="10" t="str">
        <f t="shared" si="112"/>
        <v/>
      </c>
    </row>
    <row r="1185" spans="1:10" x14ac:dyDescent="0.25">
      <c r="A1185" s="10" t="str">
        <f>IF(B1185="","",COUNTA($B$33:B1185)-COUNTBLANK($B$33:B1185))</f>
        <v/>
      </c>
      <c r="B1185" s="1"/>
      <c r="C1185" s="10" t="str">
        <f>IF(B1185="","",AVERAGE($B$33:B1185))</f>
        <v/>
      </c>
      <c r="D1185" s="10" t="str">
        <f>IF(B1185="","",_xlfn.STDEV.S($B$33:B1185))</f>
        <v/>
      </c>
      <c r="E1185" s="82" t="str">
        <f t="shared" si="113"/>
        <v/>
      </c>
      <c r="F1185" s="80" t="str">
        <f t="shared" si="110"/>
        <v/>
      </c>
      <c r="G1185" s="80" t="str">
        <f t="shared" si="111"/>
        <v/>
      </c>
      <c r="H1185" s="81" t="str">
        <f t="shared" si="114"/>
        <v/>
      </c>
      <c r="I1185" s="83" t="str">
        <f t="shared" si="115"/>
        <v/>
      </c>
      <c r="J1185" s="10" t="str">
        <f t="shared" si="112"/>
        <v/>
      </c>
    </row>
    <row r="1186" spans="1:10" x14ac:dyDescent="0.25">
      <c r="A1186" s="10" t="str">
        <f>IF(B1186="","",COUNTA($B$33:B1186)-COUNTBLANK($B$33:B1186))</f>
        <v/>
      </c>
      <c r="B1186" s="1"/>
      <c r="C1186" s="10" t="str">
        <f>IF(B1186="","",AVERAGE($B$33:B1186))</f>
        <v/>
      </c>
      <c r="D1186" s="10" t="str">
        <f>IF(B1186="","",_xlfn.STDEV.S($B$33:B1186))</f>
        <v/>
      </c>
      <c r="E1186" s="82" t="str">
        <f t="shared" si="113"/>
        <v/>
      </c>
      <c r="F1186" s="80" t="str">
        <f t="shared" ref="F1186:F1249" si="116">IF(D1186="","",($C$5-$C$4)/(6*D1186))</f>
        <v/>
      </c>
      <c r="G1186" s="80" t="str">
        <f t="shared" ref="G1186:G1249" si="117">IF(D1186="","",MIN(($C$5-C1186)/(3*D1186),(C1186-$C$4)/(3*D1186)))</f>
        <v/>
      </c>
      <c r="H1186" s="81" t="str">
        <f t="shared" si="114"/>
        <v/>
      </c>
      <c r="I1186" s="83" t="str">
        <f t="shared" si="115"/>
        <v/>
      </c>
      <c r="J1186" s="10" t="str">
        <f t="shared" ref="J1186:J1249" si="118">IF(B1186="","",B1186)</f>
        <v/>
      </c>
    </row>
    <row r="1187" spans="1:10" x14ac:dyDescent="0.25">
      <c r="A1187" s="10" t="str">
        <f>IF(B1187="","",COUNTA($B$33:B1187)-COUNTBLANK($B$33:B1187))</f>
        <v/>
      </c>
      <c r="B1187" s="1"/>
      <c r="C1187" s="10" t="str">
        <f>IF(B1187="","",AVERAGE($B$33:B1187))</f>
        <v/>
      </c>
      <c r="D1187" s="10" t="str">
        <f>IF(B1187="","",_xlfn.STDEV.S($B$33:B1187))</f>
        <v/>
      </c>
      <c r="E1187" s="82" t="str">
        <f t="shared" si="113"/>
        <v/>
      </c>
      <c r="F1187" s="80" t="str">
        <f t="shared" si="116"/>
        <v/>
      </c>
      <c r="G1187" s="80" t="str">
        <f t="shared" si="117"/>
        <v/>
      </c>
      <c r="H1187" s="81" t="str">
        <f t="shared" si="114"/>
        <v/>
      </c>
      <c r="I1187" s="83" t="str">
        <f t="shared" si="115"/>
        <v/>
      </c>
      <c r="J1187" s="10" t="str">
        <f t="shared" si="118"/>
        <v/>
      </c>
    </row>
    <row r="1188" spans="1:10" x14ac:dyDescent="0.25">
      <c r="A1188" s="10" t="str">
        <f>IF(B1188="","",COUNTA($B$33:B1188)-COUNTBLANK($B$33:B1188))</f>
        <v/>
      </c>
      <c r="B1188" s="1"/>
      <c r="C1188" s="10" t="str">
        <f>IF(B1188="","",AVERAGE($B$33:B1188))</f>
        <v/>
      </c>
      <c r="D1188" s="10" t="str">
        <f>IF(B1188="","",_xlfn.STDEV.S($B$33:B1188))</f>
        <v/>
      </c>
      <c r="E1188" s="82" t="str">
        <f t="shared" si="113"/>
        <v/>
      </c>
      <c r="F1188" s="80" t="str">
        <f t="shared" si="116"/>
        <v/>
      </c>
      <c r="G1188" s="80" t="str">
        <f t="shared" si="117"/>
        <v/>
      </c>
      <c r="H1188" s="81" t="str">
        <f t="shared" si="114"/>
        <v/>
      </c>
      <c r="I1188" s="83" t="str">
        <f t="shared" si="115"/>
        <v/>
      </c>
      <c r="J1188" s="10" t="str">
        <f t="shared" si="118"/>
        <v/>
      </c>
    </row>
    <row r="1189" spans="1:10" x14ac:dyDescent="0.25">
      <c r="A1189" s="10" t="str">
        <f>IF(B1189="","",COUNTA($B$33:B1189)-COUNTBLANK($B$33:B1189))</f>
        <v/>
      </c>
      <c r="B1189" s="1"/>
      <c r="C1189" s="10" t="str">
        <f>IF(B1189="","",AVERAGE($B$33:B1189))</f>
        <v/>
      </c>
      <c r="D1189" s="10" t="str">
        <f>IF(B1189="","",_xlfn.STDEV.S($B$33:B1189))</f>
        <v/>
      </c>
      <c r="E1189" s="82" t="str">
        <f t="shared" si="113"/>
        <v/>
      </c>
      <c r="F1189" s="80" t="str">
        <f t="shared" si="116"/>
        <v/>
      </c>
      <c r="G1189" s="80" t="str">
        <f t="shared" si="117"/>
        <v/>
      </c>
      <c r="H1189" s="81" t="str">
        <f t="shared" si="114"/>
        <v/>
      </c>
      <c r="I1189" s="83" t="str">
        <f t="shared" si="115"/>
        <v/>
      </c>
      <c r="J1189" s="10" t="str">
        <f t="shared" si="118"/>
        <v/>
      </c>
    </row>
    <row r="1190" spans="1:10" x14ac:dyDescent="0.25">
      <c r="A1190" s="10" t="str">
        <f>IF(B1190="","",COUNTA($B$33:B1190)-COUNTBLANK($B$33:B1190))</f>
        <v/>
      </c>
      <c r="B1190" s="1"/>
      <c r="C1190" s="10" t="str">
        <f>IF(B1190="","",AVERAGE($B$33:B1190))</f>
        <v/>
      </c>
      <c r="D1190" s="10" t="str">
        <f>IF(B1190="","",_xlfn.STDEV.S($B$33:B1190))</f>
        <v/>
      </c>
      <c r="E1190" s="82" t="str">
        <f t="shared" ref="E1190:E1253" si="119">IF(D1190="","",D1190/C1190)</f>
        <v/>
      </c>
      <c r="F1190" s="80" t="str">
        <f t="shared" si="116"/>
        <v/>
      </c>
      <c r="G1190" s="80" t="str">
        <f t="shared" si="117"/>
        <v/>
      </c>
      <c r="H1190" s="81" t="str">
        <f t="shared" ref="H1190:H1253" si="120">IF(D1190="","",F1190/(1+9*(F1190-G1190)^2))</f>
        <v/>
      </c>
      <c r="I1190" s="83" t="str">
        <f t="shared" si="115"/>
        <v/>
      </c>
      <c r="J1190" s="10" t="str">
        <f t="shared" si="118"/>
        <v/>
      </c>
    </row>
    <row r="1191" spans="1:10" x14ac:dyDescent="0.25">
      <c r="A1191" s="10" t="str">
        <f>IF(B1191="","",COUNTA($B$33:B1191)-COUNTBLANK($B$33:B1191))</f>
        <v/>
      </c>
      <c r="B1191" s="1"/>
      <c r="C1191" s="10" t="str">
        <f>IF(B1191="","",AVERAGE($B$33:B1191))</f>
        <v/>
      </c>
      <c r="D1191" s="10" t="str">
        <f>IF(B1191="","",_xlfn.STDEV.S($B$33:B1191))</f>
        <v/>
      </c>
      <c r="E1191" s="82" t="str">
        <f t="shared" si="119"/>
        <v/>
      </c>
      <c r="F1191" s="80" t="str">
        <f t="shared" si="116"/>
        <v/>
      </c>
      <c r="G1191" s="80" t="str">
        <f t="shared" si="117"/>
        <v/>
      </c>
      <c r="H1191" s="81" t="str">
        <f t="shared" si="120"/>
        <v/>
      </c>
      <c r="I1191" s="83" t="str">
        <f t="shared" si="115"/>
        <v/>
      </c>
      <c r="J1191" s="10" t="str">
        <f t="shared" si="118"/>
        <v/>
      </c>
    </row>
    <row r="1192" spans="1:10" x14ac:dyDescent="0.25">
      <c r="A1192" s="10" t="str">
        <f>IF(B1192="","",COUNTA($B$33:B1192)-COUNTBLANK($B$33:B1192))</f>
        <v/>
      </c>
      <c r="B1192" s="1"/>
      <c r="C1192" s="10" t="str">
        <f>IF(B1192="","",AVERAGE($B$33:B1192))</f>
        <v/>
      </c>
      <c r="D1192" s="10" t="str">
        <f>IF(B1192="","",_xlfn.STDEV.S($B$33:B1192))</f>
        <v/>
      </c>
      <c r="E1192" s="82" t="str">
        <f t="shared" si="119"/>
        <v/>
      </c>
      <c r="F1192" s="80" t="str">
        <f t="shared" si="116"/>
        <v/>
      </c>
      <c r="G1192" s="80" t="str">
        <f t="shared" si="117"/>
        <v/>
      </c>
      <c r="H1192" s="81" t="str">
        <f t="shared" si="120"/>
        <v/>
      </c>
      <c r="I1192" s="83" t="str">
        <f t="shared" si="115"/>
        <v/>
      </c>
      <c r="J1192" s="10" t="str">
        <f t="shared" si="118"/>
        <v/>
      </c>
    </row>
    <row r="1193" spans="1:10" x14ac:dyDescent="0.25">
      <c r="A1193" s="10" t="str">
        <f>IF(B1193="","",COUNTA($B$33:B1193)-COUNTBLANK($B$33:B1193))</f>
        <v/>
      </c>
      <c r="B1193" s="1"/>
      <c r="C1193" s="10" t="str">
        <f>IF(B1193="","",AVERAGE($B$33:B1193))</f>
        <v/>
      </c>
      <c r="D1193" s="10" t="str">
        <f>IF(B1193="","",_xlfn.STDEV.S($B$33:B1193))</f>
        <v/>
      </c>
      <c r="E1193" s="82" t="str">
        <f t="shared" si="119"/>
        <v/>
      </c>
      <c r="F1193" s="80" t="str">
        <f t="shared" si="116"/>
        <v/>
      </c>
      <c r="G1193" s="80" t="str">
        <f t="shared" si="117"/>
        <v/>
      </c>
      <c r="H1193" s="81" t="str">
        <f t="shared" si="120"/>
        <v/>
      </c>
      <c r="I1193" s="83" t="str">
        <f t="shared" si="115"/>
        <v/>
      </c>
      <c r="J1193" s="10" t="str">
        <f t="shared" si="118"/>
        <v/>
      </c>
    </row>
    <row r="1194" spans="1:10" x14ac:dyDescent="0.25">
      <c r="A1194" s="10" t="str">
        <f>IF(B1194="","",COUNTA($B$33:B1194)-COUNTBLANK($B$33:B1194))</f>
        <v/>
      </c>
      <c r="B1194" s="1"/>
      <c r="C1194" s="10" t="str">
        <f>IF(B1194="","",AVERAGE($B$33:B1194))</f>
        <v/>
      </c>
      <c r="D1194" s="10" t="str">
        <f>IF(B1194="","",_xlfn.STDEV.S($B$33:B1194))</f>
        <v/>
      </c>
      <c r="E1194" s="82" t="str">
        <f t="shared" si="119"/>
        <v/>
      </c>
      <c r="F1194" s="80" t="str">
        <f t="shared" si="116"/>
        <v/>
      </c>
      <c r="G1194" s="80" t="str">
        <f t="shared" si="117"/>
        <v/>
      </c>
      <c r="H1194" s="81" t="str">
        <f t="shared" si="120"/>
        <v/>
      </c>
      <c r="I1194" s="83" t="str">
        <f t="shared" si="115"/>
        <v/>
      </c>
      <c r="J1194" s="10" t="str">
        <f t="shared" si="118"/>
        <v/>
      </c>
    </row>
    <row r="1195" spans="1:10" x14ac:dyDescent="0.25">
      <c r="A1195" s="10" t="str">
        <f>IF(B1195="","",COUNTA($B$33:B1195)-COUNTBLANK($B$33:B1195))</f>
        <v/>
      </c>
      <c r="B1195" s="1"/>
      <c r="C1195" s="10" t="str">
        <f>IF(B1195="","",AVERAGE($B$33:B1195))</f>
        <v/>
      </c>
      <c r="D1195" s="10" t="str">
        <f>IF(B1195="","",_xlfn.STDEV.S($B$33:B1195))</f>
        <v/>
      </c>
      <c r="E1195" s="82" t="str">
        <f t="shared" si="119"/>
        <v/>
      </c>
      <c r="F1195" s="80" t="str">
        <f t="shared" si="116"/>
        <v/>
      </c>
      <c r="G1195" s="80" t="str">
        <f t="shared" si="117"/>
        <v/>
      </c>
      <c r="H1195" s="81" t="str">
        <f t="shared" si="120"/>
        <v/>
      </c>
      <c r="I1195" s="83" t="str">
        <f t="shared" si="115"/>
        <v/>
      </c>
      <c r="J1195" s="10" t="str">
        <f t="shared" si="118"/>
        <v/>
      </c>
    </row>
    <row r="1196" spans="1:10" x14ac:dyDescent="0.25">
      <c r="A1196" s="10" t="str">
        <f>IF(B1196="","",COUNTA($B$33:B1196)-COUNTBLANK($B$33:B1196))</f>
        <v/>
      </c>
      <c r="B1196" s="1"/>
      <c r="C1196" s="10" t="str">
        <f>IF(B1196="","",AVERAGE($B$33:B1196))</f>
        <v/>
      </c>
      <c r="D1196" s="10" t="str">
        <f>IF(B1196="","",_xlfn.STDEV.S($B$33:B1196))</f>
        <v/>
      </c>
      <c r="E1196" s="82" t="str">
        <f t="shared" si="119"/>
        <v/>
      </c>
      <c r="F1196" s="80" t="str">
        <f t="shared" si="116"/>
        <v/>
      </c>
      <c r="G1196" s="80" t="str">
        <f t="shared" si="117"/>
        <v/>
      </c>
      <c r="H1196" s="81" t="str">
        <f t="shared" si="120"/>
        <v/>
      </c>
      <c r="I1196" s="83" t="str">
        <f t="shared" si="115"/>
        <v/>
      </c>
      <c r="J1196" s="10" t="str">
        <f t="shared" si="118"/>
        <v/>
      </c>
    </row>
    <row r="1197" spans="1:10" x14ac:dyDescent="0.25">
      <c r="A1197" s="10" t="str">
        <f>IF(B1197="","",COUNTA($B$33:B1197)-COUNTBLANK($B$33:B1197))</f>
        <v/>
      </c>
      <c r="B1197" s="1"/>
      <c r="C1197" s="10" t="str">
        <f>IF(B1197="","",AVERAGE($B$33:B1197))</f>
        <v/>
      </c>
      <c r="D1197" s="10" t="str">
        <f>IF(B1197="","",_xlfn.STDEV.S($B$33:B1197))</f>
        <v/>
      </c>
      <c r="E1197" s="82" t="str">
        <f t="shared" si="119"/>
        <v/>
      </c>
      <c r="F1197" s="80" t="str">
        <f t="shared" si="116"/>
        <v/>
      </c>
      <c r="G1197" s="80" t="str">
        <f t="shared" si="117"/>
        <v/>
      </c>
      <c r="H1197" s="81" t="str">
        <f t="shared" si="120"/>
        <v/>
      </c>
      <c r="I1197" s="83" t="str">
        <f t="shared" si="115"/>
        <v/>
      </c>
      <c r="J1197" s="10" t="str">
        <f t="shared" si="118"/>
        <v/>
      </c>
    </row>
    <row r="1198" spans="1:10" x14ac:dyDescent="0.25">
      <c r="A1198" s="10" t="str">
        <f>IF(B1198="","",COUNTA($B$33:B1198)-COUNTBLANK($B$33:B1198))</f>
        <v/>
      </c>
      <c r="B1198" s="1"/>
      <c r="C1198" s="10" t="str">
        <f>IF(B1198="","",AVERAGE($B$33:B1198))</f>
        <v/>
      </c>
      <c r="D1198" s="10" t="str">
        <f>IF(B1198="","",_xlfn.STDEV.S($B$33:B1198))</f>
        <v/>
      </c>
      <c r="E1198" s="82" t="str">
        <f t="shared" si="119"/>
        <v/>
      </c>
      <c r="F1198" s="80" t="str">
        <f t="shared" si="116"/>
        <v/>
      </c>
      <c r="G1198" s="80" t="str">
        <f t="shared" si="117"/>
        <v/>
      </c>
      <c r="H1198" s="81" t="str">
        <f t="shared" si="120"/>
        <v/>
      </c>
      <c r="I1198" s="83" t="str">
        <f t="shared" si="115"/>
        <v/>
      </c>
      <c r="J1198" s="10" t="str">
        <f t="shared" si="118"/>
        <v/>
      </c>
    </row>
    <row r="1199" spans="1:10" x14ac:dyDescent="0.25">
      <c r="A1199" s="10" t="str">
        <f>IF(B1199="","",COUNTA($B$33:B1199)-COUNTBLANK($B$33:B1199))</f>
        <v/>
      </c>
      <c r="B1199" s="1"/>
      <c r="C1199" s="10" t="str">
        <f>IF(B1199="","",AVERAGE($B$33:B1199))</f>
        <v/>
      </c>
      <c r="D1199" s="10" t="str">
        <f>IF(B1199="","",_xlfn.STDEV.S($B$33:B1199))</f>
        <v/>
      </c>
      <c r="E1199" s="82" t="str">
        <f t="shared" si="119"/>
        <v/>
      </c>
      <c r="F1199" s="80" t="str">
        <f t="shared" si="116"/>
        <v/>
      </c>
      <c r="G1199" s="80" t="str">
        <f t="shared" si="117"/>
        <v/>
      </c>
      <c r="H1199" s="81" t="str">
        <f t="shared" si="120"/>
        <v/>
      </c>
      <c r="I1199" s="83" t="str">
        <f t="shared" si="115"/>
        <v/>
      </c>
      <c r="J1199" s="10" t="str">
        <f t="shared" si="118"/>
        <v/>
      </c>
    </row>
    <row r="1200" spans="1:10" x14ac:dyDescent="0.25">
      <c r="A1200" s="10" t="str">
        <f>IF(B1200="","",COUNTA($B$33:B1200)-COUNTBLANK($B$33:B1200))</f>
        <v/>
      </c>
      <c r="B1200" s="1"/>
      <c r="C1200" s="10" t="str">
        <f>IF(B1200="","",AVERAGE($B$33:B1200))</f>
        <v/>
      </c>
      <c r="D1200" s="10" t="str">
        <f>IF(B1200="","",_xlfn.STDEV.S($B$33:B1200))</f>
        <v/>
      </c>
      <c r="E1200" s="82" t="str">
        <f t="shared" si="119"/>
        <v/>
      </c>
      <c r="F1200" s="80" t="str">
        <f t="shared" si="116"/>
        <v/>
      </c>
      <c r="G1200" s="80" t="str">
        <f t="shared" si="117"/>
        <v/>
      </c>
      <c r="H1200" s="81" t="str">
        <f t="shared" si="120"/>
        <v/>
      </c>
      <c r="I1200" s="83" t="str">
        <f t="shared" si="115"/>
        <v/>
      </c>
      <c r="J1200" s="10" t="str">
        <f t="shared" si="118"/>
        <v/>
      </c>
    </row>
    <row r="1201" spans="1:10" x14ac:dyDescent="0.25">
      <c r="A1201" s="10" t="str">
        <f>IF(B1201="","",COUNTA($B$33:B1201)-COUNTBLANK($B$33:B1201))</f>
        <v/>
      </c>
      <c r="B1201" s="1"/>
      <c r="C1201" s="10" t="str">
        <f>IF(B1201="","",AVERAGE($B$33:B1201))</f>
        <v/>
      </c>
      <c r="D1201" s="10" t="str">
        <f>IF(B1201="","",_xlfn.STDEV.S($B$33:B1201))</f>
        <v/>
      </c>
      <c r="E1201" s="82" t="str">
        <f t="shared" si="119"/>
        <v/>
      </c>
      <c r="F1201" s="80" t="str">
        <f t="shared" si="116"/>
        <v/>
      </c>
      <c r="G1201" s="80" t="str">
        <f t="shared" si="117"/>
        <v/>
      </c>
      <c r="H1201" s="81" t="str">
        <f t="shared" si="120"/>
        <v/>
      </c>
      <c r="I1201" s="83" t="str">
        <f t="shared" si="115"/>
        <v/>
      </c>
      <c r="J1201" s="10" t="str">
        <f t="shared" si="118"/>
        <v/>
      </c>
    </row>
    <row r="1202" spans="1:10" x14ac:dyDescent="0.25">
      <c r="A1202" s="10" t="str">
        <f>IF(B1202="","",COUNTA($B$33:B1202)-COUNTBLANK($B$33:B1202))</f>
        <v/>
      </c>
      <c r="B1202" s="1"/>
      <c r="C1202" s="10" t="str">
        <f>IF(B1202="","",AVERAGE($B$33:B1202))</f>
        <v/>
      </c>
      <c r="D1202" s="10" t="str">
        <f>IF(B1202="","",_xlfn.STDEV.S($B$33:B1202))</f>
        <v/>
      </c>
      <c r="E1202" s="82" t="str">
        <f t="shared" si="119"/>
        <v/>
      </c>
      <c r="F1202" s="80" t="str">
        <f t="shared" si="116"/>
        <v/>
      </c>
      <c r="G1202" s="80" t="str">
        <f t="shared" si="117"/>
        <v/>
      </c>
      <c r="H1202" s="81" t="str">
        <f t="shared" si="120"/>
        <v/>
      </c>
      <c r="I1202" s="83" t="str">
        <f t="shared" si="115"/>
        <v/>
      </c>
      <c r="J1202" s="10" t="str">
        <f t="shared" si="118"/>
        <v/>
      </c>
    </row>
    <row r="1203" spans="1:10" x14ac:dyDescent="0.25">
      <c r="A1203" s="10" t="str">
        <f>IF(B1203="","",COUNTA($B$33:B1203)-COUNTBLANK($B$33:B1203))</f>
        <v/>
      </c>
      <c r="B1203" s="1"/>
      <c r="C1203" s="10" t="str">
        <f>IF(B1203="","",AVERAGE($B$33:B1203))</f>
        <v/>
      </c>
      <c r="D1203" s="10" t="str">
        <f>IF(B1203="","",_xlfn.STDEV.S($B$33:B1203))</f>
        <v/>
      </c>
      <c r="E1203" s="82" t="str">
        <f t="shared" si="119"/>
        <v/>
      </c>
      <c r="F1203" s="80" t="str">
        <f t="shared" si="116"/>
        <v/>
      </c>
      <c r="G1203" s="80" t="str">
        <f t="shared" si="117"/>
        <v/>
      </c>
      <c r="H1203" s="81" t="str">
        <f t="shared" si="120"/>
        <v/>
      </c>
      <c r="I1203" s="83" t="str">
        <f t="shared" si="115"/>
        <v/>
      </c>
      <c r="J1203" s="10" t="str">
        <f t="shared" si="118"/>
        <v/>
      </c>
    </row>
    <row r="1204" spans="1:10" x14ac:dyDescent="0.25">
      <c r="A1204" s="10" t="str">
        <f>IF(B1204="","",COUNTA($B$33:B1204)-COUNTBLANK($B$33:B1204))</f>
        <v/>
      </c>
      <c r="B1204" s="1"/>
      <c r="C1204" s="10" t="str">
        <f>IF(B1204="","",AVERAGE($B$33:B1204))</f>
        <v/>
      </c>
      <c r="D1204" s="10" t="str">
        <f>IF(B1204="","",_xlfn.STDEV.S($B$33:B1204))</f>
        <v/>
      </c>
      <c r="E1204" s="82" t="str">
        <f t="shared" si="119"/>
        <v/>
      </c>
      <c r="F1204" s="80" t="str">
        <f t="shared" si="116"/>
        <v/>
      </c>
      <c r="G1204" s="80" t="str">
        <f t="shared" si="117"/>
        <v/>
      </c>
      <c r="H1204" s="81" t="str">
        <f t="shared" si="120"/>
        <v/>
      </c>
      <c r="I1204" s="83" t="str">
        <f t="shared" si="115"/>
        <v/>
      </c>
      <c r="J1204" s="10" t="str">
        <f t="shared" si="118"/>
        <v/>
      </c>
    </row>
    <row r="1205" spans="1:10" x14ac:dyDescent="0.25">
      <c r="A1205" s="10" t="str">
        <f>IF(B1205="","",COUNTA($B$33:B1205)-COUNTBLANK($B$33:B1205))</f>
        <v/>
      </c>
      <c r="B1205" s="1"/>
      <c r="C1205" s="10" t="str">
        <f>IF(B1205="","",AVERAGE($B$33:B1205))</f>
        <v/>
      </c>
      <c r="D1205" s="10" t="str">
        <f>IF(B1205="","",_xlfn.STDEV.S($B$33:B1205))</f>
        <v/>
      </c>
      <c r="E1205" s="82" t="str">
        <f t="shared" si="119"/>
        <v/>
      </c>
      <c r="F1205" s="80" t="str">
        <f t="shared" si="116"/>
        <v/>
      </c>
      <c r="G1205" s="80" t="str">
        <f t="shared" si="117"/>
        <v/>
      </c>
      <c r="H1205" s="81" t="str">
        <f t="shared" si="120"/>
        <v/>
      </c>
      <c r="I1205" s="83" t="str">
        <f t="shared" si="115"/>
        <v/>
      </c>
      <c r="J1205" s="10" t="str">
        <f t="shared" si="118"/>
        <v/>
      </c>
    </row>
    <row r="1206" spans="1:10" x14ac:dyDescent="0.25">
      <c r="A1206" s="10" t="str">
        <f>IF(B1206="","",COUNTA($B$33:B1206)-COUNTBLANK($B$33:B1206))</f>
        <v/>
      </c>
      <c r="B1206" s="1"/>
      <c r="C1206" s="10" t="str">
        <f>IF(B1206="","",AVERAGE($B$33:B1206))</f>
        <v/>
      </c>
      <c r="D1206" s="10" t="str">
        <f>IF(B1206="","",_xlfn.STDEV.S($B$33:B1206))</f>
        <v/>
      </c>
      <c r="E1206" s="82" t="str">
        <f t="shared" si="119"/>
        <v/>
      </c>
      <c r="F1206" s="80" t="str">
        <f t="shared" si="116"/>
        <v/>
      </c>
      <c r="G1206" s="80" t="str">
        <f t="shared" si="117"/>
        <v/>
      </c>
      <c r="H1206" s="81" t="str">
        <f t="shared" si="120"/>
        <v/>
      </c>
      <c r="I1206" s="83" t="str">
        <f t="shared" si="115"/>
        <v/>
      </c>
      <c r="J1206" s="10" t="str">
        <f t="shared" si="118"/>
        <v/>
      </c>
    </row>
    <row r="1207" spans="1:10" x14ac:dyDescent="0.25">
      <c r="A1207" s="10" t="str">
        <f>IF(B1207="","",COUNTA($B$33:B1207)-COUNTBLANK($B$33:B1207))</f>
        <v/>
      </c>
      <c r="B1207" s="1"/>
      <c r="C1207" s="10" t="str">
        <f>IF(B1207="","",AVERAGE($B$33:B1207))</f>
        <v/>
      </c>
      <c r="D1207" s="10" t="str">
        <f>IF(B1207="","",_xlfn.STDEV.S($B$33:B1207))</f>
        <v/>
      </c>
      <c r="E1207" s="82" t="str">
        <f t="shared" si="119"/>
        <v/>
      </c>
      <c r="F1207" s="80" t="str">
        <f t="shared" si="116"/>
        <v/>
      </c>
      <c r="G1207" s="80" t="str">
        <f t="shared" si="117"/>
        <v/>
      </c>
      <c r="H1207" s="81" t="str">
        <f t="shared" si="120"/>
        <v/>
      </c>
      <c r="I1207" s="83" t="str">
        <f t="shared" si="115"/>
        <v/>
      </c>
      <c r="J1207" s="10" t="str">
        <f t="shared" si="118"/>
        <v/>
      </c>
    </row>
    <row r="1208" spans="1:10" x14ac:dyDescent="0.25">
      <c r="A1208" s="10" t="str">
        <f>IF(B1208="","",COUNTA($B$33:B1208)-COUNTBLANK($B$33:B1208))</f>
        <v/>
      </c>
      <c r="B1208" s="1"/>
      <c r="C1208" s="10" t="str">
        <f>IF(B1208="","",AVERAGE($B$33:B1208))</f>
        <v/>
      </c>
      <c r="D1208" s="10" t="str">
        <f>IF(B1208="","",_xlfn.STDEV.S($B$33:B1208))</f>
        <v/>
      </c>
      <c r="E1208" s="82" t="str">
        <f t="shared" si="119"/>
        <v/>
      </c>
      <c r="F1208" s="80" t="str">
        <f t="shared" si="116"/>
        <v/>
      </c>
      <c r="G1208" s="80" t="str">
        <f t="shared" si="117"/>
        <v/>
      </c>
      <c r="H1208" s="81" t="str">
        <f t="shared" si="120"/>
        <v/>
      </c>
      <c r="I1208" s="83" t="str">
        <f t="shared" si="115"/>
        <v/>
      </c>
      <c r="J1208" s="10" t="str">
        <f t="shared" si="118"/>
        <v/>
      </c>
    </row>
    <row r="1209" spans="1:10" x14ac:dyDescent="0.25">
      <c r="A1209" s="10" t="str">
        <f>IF(B1209="","",COUNTA($B$33:B1209)-COUNTBLANK($B$33:B1209))</f>
        <v/>
      </c>
      <c r="B1209" s="1"/>
      <c r="C1209" s="10" t="str">
        <f>IF(B1209="","",AVERAGE($B$33:B1209))</f>
        <v/>
      </c>
      <c r="D1209" s="10" t="str">
        <f>IF(B1209="","",_xlfn.STDEV.S($B$33:B1209))</f>
        <v/>
      </c>
      <c r="E1209" s="82" t="str">
        <f t="shared" si="119"/>
        <v/>
      </c>
      <c r="F1209" s="80" t="str">
        <f t="shared" si="116"/>
        <v/>
      </c>
      <c r="G1209" s="80" t="str">
        <f t="shared" si="117"/>
        <v/>
      </c>
      <c r="H1209" s="81" t="str">
        <f t="shared" si="120"/>
        <v/>
      </c>
      <c r="I1209" s="83" t="str">
        <f t="shared" si="115"/>
        <v/>
      </c>
      <c r="J1209" s="10" t="str">
        <f t="shared" si="118"/>
        <v/>
      </c>
    </row>
    <row r="1210" spans="1:10" x14ac:dyDescent="0.25">
      <c r="A1210" s="10" t="str">
        <f>IF(B1210="","",COUNTA($B$33:B1210)-COUNTBLANK($B$33:B1210))</f>
        <v/>
      </c>
      <c r="B1210" s="1"/>
      <c r="C1210" s="10" t="str">
        <f>IF(B1210="","",AVERAGE($B$33:B1210))</f>
        <v/>
      </c>
      <c r="D1210" s="10" t="str">
        <f>IF(B1210="","",_xlfn.STDEV.S($B$33:B1210))</f>
        <v/>
      </c>
      <c r="E1210" s="82" t="str">
        <f t="shared" si="119"/>
        <v/>
      </c>
      <c r="F1210" s="80" t="str">
        <f t="shared" si="116"/>
        <v/>
      </c>
      <c r="G1210" s="80" t="str">
        <f t="shared" si="117"/>
        <v/>
      </c>
      <c r="H1210" s="81" t="str">
        <f t="shared" si="120"/>
        <v/>
      </c>
      <c r="I1210" s="83" t="str">
        <f t="shared" si="115"/>
        <v/>
      </c>
      <c r="J1210" s="10" t="str">
        <f t="shared" si="118"/>
        <v/>
      </c>
    </row>
    <row r="1211" spans="1:10" x14ac:dyDescent="0.25">
      <c r="A1211" s="10" t="str">
        <f>IF(B1211="","",COUNTA($B$33:B1211)-COUNTBLANK($B$33:B1211))</f>
        <v/>
      </c>
      <c r="B1211" s="1"/>
      <c r="C1211" s="10" t="str">
        <f>IF(B1211="","",AVERAGE($B$33:B1211))</f>
        <v/>
      </c>
      <c r="D1211" s="10" t="str">
        <f>IF(B1211="","",_xlfn.STDEV.S($B$33:B1211))</f>
        <v/>
      </c>
      <c r="E1211" s="82" t="str">
        <f t="shared" si="119"/>
        <v/>
      </c>
      <c r="F1211" s="80" t="str">
        <f t="shared" si="116"/>
        <v/>
      </c>
      <c r="G1211" s="80" t="str">
        <f t="shared" si="117"/>
        <v/>
      </c>
      <c r="H1211" s="81" t="str">
        <f t="shared" si="120"/>
        <v/>
      </c>
      <c r="I1211" s="83" t="str">
        <f t="shared" si="115"/>
        <v/>
      </c>
      <c r="J1211" s="10" t="str">
        <f t="shared" si="118"/>
        <v/>
      </c>
    </row>
    <row r="1212" spans="1:10" x14ac:dyDescent="0.25">
      <c r="A1212" s="10" t="str">
        <f>IF(B1212="","",COUNTA($B$33:B1212)-COUNTBLANK($B$33:B1212))</f>
        <v/>
      </c>
      <c r="B1212" s="1"/>
      <c r="C1212" s="10" t="str">
        <f>IF(B1212="","",AVERAGE($B$33:B1212))</f>
        <v/>
      </c>
      <c r="D1212" s="10" t="str">
        <f>IF(B1212="","",_xlfn.STDEV.S($B$33:B1212))</f>
        <v/>
      </c>
      <c r="E1212" s="82" t="str">
        <f t="shared" si="119"/>
        <v/>
      </c>
      <c r="F1212" s="80" t="str">
        <f t="shared" si="116"/>
        <v/>
      </c>
      <c r="G1212" s="80" t="str">
        <f t="shared" si="117"/>
        <v/>
      </c>
      <c r="H1212" s="81" t="str">
        <f t="shared" si="120"/>
        <v/>
      </c>
      <c r="I1212" s="83" t="str">
        <f t="shared" si="115"/>
        <v/>
      </c>
      <c r="J1212" s="10" t="str">
        <f t="shared" si="118"/>
        <v/>
      </c>
    </row>
    <row r="1213" spans="1:10" x14ac:dyDescent="0.25">
      <c r="A1213" s="10" t="str">
        <f>IF(B1213="","",COUNTA($B$33:B1213)-COUNTBLANK($B$33:B1213))</f>
        <v/>
      </c>
      <c r="B1213" s="1"/>
      <c r="C1213" s="10" t="str">
        <f>IF(B1213="","",AVERAGE($B$33:B1213))</f>
        <v/>
      </c>
      <c r="D1213" s="10" t="str">
        <f>IF(B1213="","",_xlfn.STDEV.S($B$33:B1213))</f>
        <v/>
      </c>
      <c r="E1213" s="82" t="str">
        <f t="shared" si="119"/>
        <v/>
      </c>
      <c r="F1213" s="80" t="str">
        <f t="shared" si="116"/>
        <v/>
      </c>
      <c r="G1213" s="80" t="str">
        <f t="shared" si="117"/>
        <v/>
      </c>
      <c r="H1213" s="81" t="str">
        <f t="shared" si="120"/>
        <v/>
      </c>
      <c r="I1213" s="83" t="str">
        <f t="shared" si="115"/>
        <v/>
      </c>
      <c r="J1213" s="10" t="str">
        <f t="shared" si="118"/>
        <v/>
      </c>
    </row>
    <row r="1214" spans="1:10" x14ac:dyDescent="0.25">
      <c r="A1214" s="10" t="str">
        <f>IF(B1214="","",COUNTA($B$33:B1214)-COUNTBLANK($B$33:B1214))</f>
        <v/>
      </c>
      <c r="B1214" s="1"/>
      <c r="C1214" s="10" t="str">
        <f>IF(B1214="","",AVERAGE($B$33:B1214))</f>
        <v/>
      </c>
      <c r="D1214" s="10" t="str">
        <f>IF(B1214="","",_xlfn.STDEV.S($B$33:B1214))</f>
        <v/>
      </c>
      <c r="E1214" s="82" t="str">
        <f t="shared" si="119"/>
        <v/>
      </c>
      <c r="F1214" s="80" t="str">
        <f t="shared" si="116"/>
        <v/>
      </c>
      <c r="G1214" s="80" t="str">
        <f t="shared" si="117"/>
        <v/>
      </c>
      <c r="H1214" s="81" t="str">
        <f t="shared" si="120"/>
        <v/>
      </c>
      <c r="I1214" s="83" t="str">
        <f t="shared" si="115"/>
        <v/>
      </c>
      <c r="J1214" s="10" t="str">
        <f t="shared" si="118"/>
        <v/>
      </c>
    </row>
    <row r="1215" spans="1:10" x14ac:dyDescent="0.25">
      <c r="A1215" s="10" t="str">
        <f>IF(B1215="","",COUNTA($B$33:B1215)-COUNTBLANK($B$33:B1215))</f>
        <v/>
      </c>
      <c r="B1215" s="1"/>
      <c r="C1215" s="10" t="str">
        <f>IF(B1215="","",AVERAGE($B$33:B1215))</f>
        <v/>
      </c>
      <c r="D1215" s="10" t="str">
        <f>IF(B1215="","",_xlfn.STDEV.S($B$33:B1215))</f>
        <v/>
      </c>
      <c r="E1215" s="82" t="str">
        <f t="shared" si="119"/>
        <v/>
      </c>
      <c r="F1215" s="80" t="str">
        <f t="shared" si="116"/>
        <v/>
      </c>
      <c r="G1215" s="80" t="str">
        <f t="shared" si="117"/>
        <v/>
      </c>
      <c r="H1215" s="81" t="str">
        <f t="shared" si="120"/>
        <v/>
      </c>
      <c r="I1215" s="83" t="str">
        <f t="shared" si="115"/>
        <v/>
      </c>
      <c r="J1215" s="10" t="str">
        <f t="shared" si="118"/>
        <v/>
      </c>
    </row>
    <row r="1216" spans="1:10" x14ac:dyDescent="0.25">
      <c r="A1216" s="10" t="str">
        <f>IF(B1216="","",COUNTA($B$33:B1216)-COUNTBLANK($B$33:B1216))</f>
        <v/>
      </c>
      <c r="B1216" s="1"/>
      <c r="C1216" s="10" t="str">
        <f>IF(B1216="","",AVERAGE($B$33:B1216))</f>
        <v/>
      </c>
      <c r="D1216" s="10" t="str">
        <f>IF(B1216="","",_xlfn.STDEV.S($B$33:B1216))</f>
        <v/>
      </c>
      <c r="E1216" s="82" t="str">
        <f t="shared" si="119"/>
        <v/>
      </c>
      <c r="F1216" s="80" t="str">
        <f t="shared" si="116"/>
        <v/>
      </c>
      <c r="G1216" s="80" t="str">
        <f t="shared" si="117"/>
        <v/>
      </c>
      <c r="H1216" s="81" t="str">
        <f t="shared" si="120"/>
        <v/>
      </c>
      <c r="I1216" s="83" t="str">
        <f t="shared" si="115"/>
        <v/>
      </c>
      <c r="J1216" s="10" t="str">
        <f t="shared" si="118"/>
        <v/>
      </c>
    </row>
    <row r="1217" spans="1:10" x14ac:dyDescent="0.25">
      <c r="A1217" s="10" t="str">
        <f>IF(B1217="","",COUNTA($B$33:B1217)-COUNTBLANK($B$33:B1217))</f>
        <v/>
      </c>
      <c r="B1217" s="1"/>
      <c r="C1217" s="10" t="str">
        <f>IF(B1217="","",AVERAGE($B$33:B1217))</f>
        <v/>
      </c>
      <c r="D1217" s="10" t="str">
        <f>IF(B1217="","",_xlfn.STDEV.S($B$33:B1217))</f>
        <v/>
      </c>
      <c r="E1217" s="82" t="str">
        <f t="shared" si="119"/>
        <v/>
      </c>
      <c r="F1217" s="80" t="str">
        <f t="shared" si="116"/>
        <v/>
      </c>
      <c r="G1217" s="80" t="str">
        <f t="shared" si="117"/>
        <v/>
      </c>
      <c r="H1217" s="81" t="str">
        <f t="shared" si="120"/>
        <v/>
      </c>
      <c r="I1217" s="83" t="str">
        <f t="shared" si="115"/>
        <v/>
      </c>
      <c r="J1217" s="10" t="str">
        <f t="shared" si="118"/>
        <v/>
      </c>
    </row>
    <row r="1218" spans="1:10" x14ac:dyDescent="0.25">
      <c r="A1218" s="10" t="str">
        <f>IF(B1218="","",COUNTA($B$33:B1218)-COUNTBLANK($B$33:B1218))</f>
        <v/>
      </c>
      <c r="B1218" s="1"/>
      <c r="C1218" s="10" t="str">
        <f>IF(B1218="","",AVERAGE($B$33:B1218))</f>
        <v/>
      </c>
      <c r="D1218" s="10" t="str">
        <f>IF(B1218="","",_xlfn.STDEV.S($B$33:B1218))</f>
        <v/>
      </c>
      <c r="E1218" s="82" t="str">
        <f t="shared" si="119"/>
        <v/>
      </c>
      <c r="F1218" s="80" t="str">
        <f t="shared" si="116"/>
        <v/>
      </c>
      <c r="G1218" s="80" t="str">
        <f t="shared" si="117"/>
        <v/>
      </c>
      <c r="H1218" s="81" t="str">
        <f t="shared" si="120"/>
        <v/>
      </c>
      <c r="I1218" s="83" t="str">
        <f t="shared" si="115"/>
        <v/>
      </c>
      <c r="J1218" s="10" t="str">
        <f t="shared" si="118"/>
        <v/>
      </c>
    </row>
    <row r="1219" spans="1:10" x14ac:dyDescent="0.25">
      <c r="A1219" s="10" t="str">
        <f>IF(B1219="","",COUNTA($B$33:B1219)-COUNTBLANK($B$33:B1219))</f>
        <v/>
      </c>
      <c r="B1219" s="1"/>
      <c r="C1219" s="10" t="str">
        <f>IF(B1219="","",AVERAGE($B$33:B1219))</f>
        <v/>
      </c>
      <c r="D1219" s="10" t="str">
        <f>IF(B1219="","",_xlfn.STDEV.S($B$33:B1219))</f>
        <v/>
      </c>
      <c r="E1219" s="82" t="str">
        <f t="shared" si="119"/>
        <v/>
      </c>
      <c r="F1219" s="80" t="str">
        <f t="shared" si="116"/>
        <v/>
      </c>
      <c r="G1219" s="80" t="str">
        <f t="shared" si="117"/>
        <v/>
      </c>
      <c r="H1219" s="81" t="str">
        <f t="shared" si="120"/>
        <v/>
      </c>
      <c r="I1219" s="83" t="str">
        <f t="shared" si="115"/>
        <v/>
      </c>
      <c r="J1219" s="10" t="str">
        <f t="shared" si="118"/>
        <v/>
      </c>
    </row>
    <row r="1220" spans="1:10" x14ac:dyDescent="0.25">
      <c r="A1220" s="10" t="str">
        <f>IF(B1220="","",COUNTA($B$33:B1220)-COUNTBLANK($B$33:B1220))</f>
        <v/>
      </c>
      <c r="B1220" s="1"/>
      <c r="C1220" s="10" t="str">
        <f>IF(B1220="","",AVERAGE($B$33:B1220))</f>
        <v/>
      </c>
      <c r="D1220" s="10" t="str">
        <f>IF(B1220="","",_xlfn.STDEV.S($B$33:B1220))</f>
        <v/>
      </c>
      <c r="E1220" s="82" t="str">
        <f t="shared" si="119"/>
        <v/>
      </c>
      <c r="F1220" s="80" t="str">
        <f t="shared" si="116"/>
        <v/>
      </c>
      <c r="G1220" s="80" t="str">
        <f t="shared" si="117"/>
        <v/>
      </c>
      <c r="H1220" s="81" t="str">
        <f t="shared" si="120"/>
        <v/>
      </c>
      <c r="I1220" s="83" t="str">
        <f t="shared" si="115"/>
        <v/>
      </c>
      <c r="J1220" s="10" t="str">
        <f t="shared" si="118"/>
        <v/>
      </c>
    </row>
    <row r="1221" spans="1:10" x14ac:dyDescent="0.25">
      <c r="A1221" s="10" t="str">
        <f>IF(B1221="","",COUNTA($B$33:B1221)-COUNTBLANK($B$33:B1221))</f>
        <v/>
      </c>
      <c r="B1221" s="1"/>
      <c r="C1221" s="10" t="str">
        <f>IF(B1221="","",AVERAGE($B$33:B1221))</f>
        <v/>
      </c>
      <c r="D1221" s="10" t="str">
        <f>IF(B1221="","",_xlfn.STDEV.S($B$33:B1221))</f>
        <v/>
      </c>
      <c r="E1221" s="82" t="str">
        <f t="shared" si="119"/>
        <v/>
      </c>
      <c r="F1221" s="80" t="str">
        <f t="shared" si="116"/>
        <v/>
      </c>
      <c r="G1221" s="80" t="str">
        <f t="shared" si="117"/>
        <v/>
      </c>
      <c r="H1221" s="81" t="str">
        <f t="shared" si="120"/>
        <v/>
      </c>
      <c r="I1221" s="83" t="str">
        <f t="shared" si="115"/>
        <v/>
      </c>
      <c r="J1221" s="10" t="str">
        <f t="shared" si="118"/>
        <v/>
      </c>
    </row>
    <row r="1222" spans="1:10" x14ac:dyDescent="0.25">
      <c r="A1222" s="10" t="str">
        <f>IF(B1222="","",COUNTA($B$33:B1222)-COUNTBLANK($B$33:B1222))</f>
        <v/>
      </c>
      <c r="B1222" s="1"/>
      <c r="C1222" s="10" t="str">
        <f>IF(B1222="","",AVERAGE($B$33:B1222))</f>
        <v/>
      </c>
      <c r="D1222" s="10" t="str">
        <f>IF(B1222="","",_xlfn.STDEV.S($B$33:B1222))</f>
        <v/>
      </c>
      <c r="E1222" s="82" t="str">
        <f t="shared" si="119"/>
        <v/>
      </c>
      <c r="F1222" s="80" t="str">
        <f t="shared" si="116"/>
        <v/>
      </c>
      <c r="G1222" s="80" t="str">
        <f t="shared" si="117"/>
        <v/>
      </c>
      <c r="H1222" s="81" t="str">
        <f t="shared" si="120"/>
        <v/>
      </c>
      <c r="I1222" s="83" t="str">
        <f t="shared" si="115"/>
        <v/>
      </c>
      <c r="J1222" s="10" t="str">
        <f t="shared" si="118"/>
        <v/>
      </c>
    </row>
    <row r="1223" spans="1:10" x14ac:dyDescent="0.25">
      <c r="A1223" s="10" t="str">
        <f>IF(B1223="","",COUNTA($B$33:B1223)-COUNTBLANK($B$33:B1223))</f>
        <v/>
      </c>
      <c r="B1223" s="1"/>
      <c r="C1223" s="10" t="str">
        <f>IF(B1223="","",AVERAGE($B$33:B1223))</f>
        <v/>
      </c>
      <c r="D1223" s="10" t="str">
        <f>IF(B1223="","",_xlfn.STDEV.S($B$33:B1223))</f>
        <v/>
      </c>
      <c r="E1223" s="82" t="str">
        <f t="shared" si="119"/>
        <v/>
      </c>
      <c r="F1223" s="80" t="str">
        <f t="shared" si="116"/>
        <v/>
      </c>
      <c r="G1223" s="80" t="str">
        <f t="shared" si="117"/>
        <v/>
      </c>
      <c r="H1223" s="81" t="str">
        <f t="shared" si="120"/>
        <v/>
      </c>
      <c r="I1223" s="83" t="str">
        <f t="shared" si="115"/>
        <v/>
      </c>
      <c r="J1223" s="10" t="str">
        <f t="shared" si="118"/>
        <v/>
      </c>
    </row>
    <row r="1224" spans="1:10" x14ac:dyDescent="0.25">
      <c r="A1224" s="10" t="str">
        <f>IF(B1224="","",COUNTA($B$33:B1224)-COUNTBLANK($B$33:B1224))</f>
        <v/>
      </c>
      <c r="B1224" s="1"/>
      <c r="C1224" s="10" t="str">
        <f>IF(B1224="","",AVERAGE($B$33:B1224))</f>
        <v/>
      </c>
      <c r="D1224" s="10" t="str">
        <f>IF(B1224="","",_xlfn.STDEV.S($B$33:B1224))</f>
        <v/>
      </c>
      <c r="E1224" s="82" t="str">
        <f t="shared" si="119"/>
        <v/>
      </c>
      <c r="F1224" s="80" t="str">
        <f t="shared" si="116"/>
        <v/>
      </c>
      <c r="G1224" s="80" t="str">
        <f t="shared" si="117"/>
        <v/>
      </c>
      <c r="H1224" s="81" t="str">
        <f t="shared" si="120"/>
        <v/>
      </c>
      <c r="I1224" s="83" t="str">
        <f t="shared" si="115"/>
        <v/>
      </c>
      <c r="J1224" s="10" t="str">
        <f t="shared" si="118"/>
        <v/>
      </c>
    </row>
    <row r="1225" spans="1:10" x14ac:dyDescent="0.25">
      <c r="A1225" s="10" t="str">
        <f>IF(B1225="","",COUNTA($B$33:B1225)-COUNTBLANK($B$33:B1225))</f>
        <v/>
      </c>
      <c r="B1225" s="1"/>
      <c r="C1225" s="10" t="str">
        <f>IF(B1225="","",AVERAGE($B$33:B1225))</f>
        <v/>
      </c>
      <c r="D1225" s="10" t="str">
        <f>IF(B1225="","",_xlfn.STDEV.S($B$33:B1225))</f>
        <v/>
      </c>
      <c r="E1225" s="82" t="str">
        <f t="shared" si="119"/>
        <v/>
      </c>
      <c r="F1225" s="80" t="str">
        <f t="shared" si="116"/>
        <v/>
      </c>
      <c r="G1225" s="80" t="str">
        <f t="shared" si="117"/>
        <v/>
      </c>
      <c r="H1225" s="81" t="str">
        <f t="shared" si="120"/>
        <v/>
      </c>
      <c r="I1225" s="83" t="str">
        <f t="shared" si="115"/>
        <v/>
      </c>
      <c r="J1225" s="10" t="str">
        <f t="shared" si="118"/>
        <v/>
      </c>
    </row>
    <row r="1226" spans="1:10" x14ac:dyDescent="0.25">
      <c r="A1226" s="10" t="str">
        <f>IF(B1226="","",COUNTA($B$33:B1226)-COUNTBLANK($B$33:B1226))</f>
        <v/>
      </c>
      <c r="B1226" s="1"/>
      <c r="C1226" s="10" t="str">
        <f>IF(B1226="","",AVERAGE($B$33:B1226))</f>
        <v/>
      </c>
      <c r="D1226" s="10" t="str">
        <f>IF(B1226="","",_xlfn.STDEV.S($B$33:B1226))</f>
        <v/>
      </c>
      <c r="E1226" s="82" t="str">
        <f t="shared" si="119"/>
        <v/>
      </c>
      <c r="F1226" s="80" t="str">
        <f t="shared" si="116"/>
        <v/>
      </c>
      <c r="G1226" s="80" t="str">
        <f t="shared" si="117"/>
        <v/>
      </c>
      <c r="H1226" s="81" t="str">
        <f t="shared" si="120"/>
        <v/>
      </c>
      <c r="I1226" s="83" t="str">
        <f t="shared" si="115"/>
        <v/>
      </c>
      <c r="J1226" s="10" t="str">
        <f t="shared" si="118"/>
        <v/>
      </c>
    </row>
    <row r="1227" spans="1:10" x14ac:dyDescent="0.25">
      <c r="A1227" s="10" t="str">
        <f>IF(B1227="","",COUNTA($B$33:B1227)-COUNTBLANK($B$33:B1227))</f>
        <v/>
      </c>
      <c r="B1227" s="1"/>
      <c r="C1227" s="10" t="str">
        <f>IF(B1227="","",AVERAGE($B$33:B1227))</f>
        <v/>
      </c>
      <c r="D1227" s="10" t="str">
        <f>IF(B1227="","",_xlfn.STDEV.S($B$33:B1227))</f>
        <v/>
      </c>
      <c r="E1227" s="82" t="str">
        <f t="shared" si="119"/>
        <v/>
      </c>
      <c r="F1227" s="80" t="str">
        <f t="shared" si="116"/>
        <v/>
      </c>
      <c r="G1227" s="80" t="str">
        <f t="shared" si="117"/>
        <v/>
      </c>
      <c r="H1227" s="81" t="str">
        <f t="shared" si="120"/>
        <v/>
      </c>
      <c r="I1227" s="83" t="str">
        <f t="shared" si="115"/>
        <v/>
      </c>
      <c r="J1227" s="10" t="str">
        <f t="shared" si="118"/>
        <v/>
      </c>
    </row>
    <row r="1228" spans="1:10" x14ac:dyDescent="0.25">
      <c r="A1228" s="10" t="str">
        <f>IF(B1228="","",COUNTA($B$33:B1228)-COUNTBLANK($B$33:B1228))</f>
        <v/>
      </c>
      <c r="B1228" s="1"/>
      <c r="C1228" s="10" t="str">
        <f>IF(B1228="","",AVERAGE($B$33:B1228))</f>
        <v/>
      </c>
      <c r="D1228" s="10" t="str">
        <f>IF(B1228="","",_xlfn.STDEV.S($B$33:B1228))</f>
        <v/>
      </c>
      <c r="E1228" s="82" t="str">
        <f t="shared" si="119"/>
        <v/>
      </c>
      <c r="F1228" s="80" t="str">
        <f t="shared" si="116"/>
        <v/>
      </c>
      <c r="G1228" s="80" t="str">
        <f t="shared" si="117"/>
        <v/>
      </c>
      <c r="H1228" s="81" t="str">
        <f t="shared" si="120"/>
        <v/>
      </c>
      <c r="I1228" s="83" t="str">
        <f t="shared" si="115"/>
        <v/>
      </c>
      <c r="J1228" s="10" t="str">
        <f t="shared" si="118"/>
        <v/>
      </c>
    </row>
    <row r="1229" spans="1:10" x14ac:dyDescent="0.25">
      <c r="A1229" s="10" t="str">
        <f>IF(B1229="","",COUNTA($B$33:B1229)-COUNTBLANK($B$33:B1229))</f>
        <v/>
      </c>
      <c r="B1229" s="1"/>
      <c r="C1229" s="10" t="str">
        <f>IF(B1229="","",AVERAGE($B$33:B1229))</f>
        <v/>
      </c>
      <c r="D1229" s="10" t="str">
        <f>IF(B1229="","",_xlfn.STDEV.S($B$33:B1229))</f>
        <v/>
      </c>
      <c r="E1229" s="82" t="str">
        <f t="shared" si="119"/>
        <v/>
      </c>
      <c r="F1229" s="80" t="str">
        <f t="shared" si="116"/>
        <v/>
      </c>
      <c r="G1229" s="80" t="str">
        <f t="shared" si="117"/>
        <v/>
      </c>
      <c r="H1229" s="81" t="str">
        <f t="shared" si="120"/>
        <v/>
      </c>
      <c r="I1229" s="83" t="str">
        <f t="shared" si="115"/>
        <v/>
      </c>
      <c r="J1229" s="10" t="str">
        <f t="shared" si="118"/>
        <v/>
      </c>
    </row>
    <row r="1230" spans="1:10" x14ac:dyDescent="0.25">
      <c r="A1230" s="10" t="str">
        <f>IF(B1230="","",COUNTA($B$33:B1230)-COUNTBLANK($B$33:B1230))</f>
        <v/>
      </c>
      <c r="B1230" s="1"/>
      <c r="C1230" s="10" t="str">
        <f>IF(B1230="","",AVERAGE($B$33:B1230))</f>
        <v/>
      </c>
      <c r="D1230" s="10" t="str">
        <f>IF(B1230="","",_xlfn.STDEV.S($B$33:B1230))</f>
        <v/>
      </c>
      <c r="E1230" s="82" t="str">
        <f t="shared" si="119"/>
        <v/>
      </c>
      <c r="F1230" s="80" t="str">
        <f t="shared" si="116"/>
        <v/>
      </c>
      <c r="G1230" s="80" t="str">
        <f t="shared" si="117"/>
        <v/>
      </c>
      <c r="H1230" s="81" t="str">
        <f t="shared" si="120"/>
        <v/>
      </c>
      <c r="I1230" s="83" t="str">
        <f t="shared" si="115"/>
        <v/>
      </c>
      <c r="J1230" s="10" t="str">
        <f t="shared" si="118"/>
        <v/>
      </c>
    </row>
    <row r="1231" spans="1:10" x14ac:dyDescent="0.25">
      <c r="A1231" s="10" t="str">
        <f>IF(B1231="","",COUNTA($B$33:B1231)-COUNTBLANK($B$33:B1231))</f>
        <v/>
      </c>
      <c r="B1231" s="1"/>
      <c r="C1231" s="10" t="str">
        <f>IF(B1231="","",AVERAGE($B$33:B1231))</f>
        <v/>
      </c>
      <c r="D1231" s="10" t="str">
        <f>IF(B1231="","",_xlfn.STDEV.S($B$33:B1231))</f>
        <v/>
      </c>
      <c r="E1231" s="82" t="str">
        <f t="shared" si="119"/>
        <v/>
      </c>
      <c r="F1231" s="80" t="str">
        <f t="shared" si="116"/>
        <v/>
      </c>
      <c r="G1231" s="80" t="str">
        <f t="shared" si="117"/>
        <v/>
      </c>
      <c r="H1231" s="81" t="str">
        <f t="shared" si="120"/>
        <v/>
      </c>
      <c r="I1231" s="83" t="str">
        <f t="shared" si="115"/>
        <v/>
      </c>
      <c r="J1231" s="10" t="str">
        <f t="shared" si="118"/>
        <v/>
      </c>
    </row>
    <row r="1232" spans="1:10" x14ac:dyDescent="0.25">
      <c r="A1232" s="10" t="str">
        <f>IF(B1232="","",COUNTA($B$33:B1232)-COUNTBLANK($B$33:B1232))</f>
        <v/>
      </c>
      <c r="B1232" s="1"/>
      <c r="C1232" s="10" t="str">
        <f>IF(B1232="","",AVERAGE($B$33:B1232))</f>
        <v/>
      </c>
      <c r="D1232" s="10" t="str">
        <f>IF(B1232="","",_xlfn.STDEV.S($B$33:B1232))</f>
        <v/>
      </c>
      <c r="E1232" s="82" t="str">
        <f t="shared" si="119"/>
        <v/>
      </c>
      <c r="F1232" s="80" t="str">
        <f t="shared" si="116"/>
        <v/>
      </c>
      <c r="G1232" s="80" t="str">
        <f t="shared" si="117"/>
        <v/>
      </c>
      <c r="H1232" s="81" t="str">
        <f t="shared" si="120"/>
        <v/>
      </c>
      <c r="I1232" s="83" t="str">
        <f t="shared" ref="I1232:I1295" si="121">IF(D1232="","",_xlfn.CONFIDENCE.NORM(1-$C$11,E1232,A1232))</f>
        <v/>
      </c>
      <c r="J1232" s="10" t="str">
        <f t="shared" si="118"/>
        <v/>
      </c>
    </row>
    <row r="1233" spans="1:10" x14ac:dyDescent="0.25">
      <c r="A1233" s="10" t="str">
        <f>IF(B1233="","",COUNTA($B$33:B1233)-COUNTBLANK($B$33:B1233))</f>
        <v/>
      </c>
      <c r="B1233" s="1"/>
      <c r="C1233" s="10" t="str">
        <f>IF(B1233="","",AVERAGE($B$33:B1233))</f>
        <v/>
      </c>
      <c r="D1233" s="10" t="str">
        <f>IF(B1233="","",_xlfn.STDEV.S($B$33:B1233))</f>
        <v/>
      </c>
      <c r="E1233" s="82" t="str">
        <f t="shared" si="119"/>
        <v/>
      </c>
      <c r="F1233" s="80" t="str">
        <f t="shared" si="116"/>
        <v/>
      </c>
      <c r="G1233" s="80" t="str">
        <f t="shared" si="117"/>
        <v/>
      </c>
      <c r="H1233" s="81" t="str">
        <f t="shared" si="120"/>
        <v/>
      </c>
      <c r="I1233" s="83" t="str">
        <f t="shared" si="121"/>
        <v/>
      </c>
      <c r="J1233" s="10" t="str">
        <f t="shared" si="118"/>
        <v/>
      </c>
    </row>
    <row r="1234" spans="1:10" x14ac:dyDescent="0.25">
      <c r="A1234" s="10" t="str">
        <f>IF(B1234="","",COUNTA($B$33:B1234)-COUNTBLANK($B$33:B1234))</f>
        <v/>
      </c>
      <c r="B1234" s="1"/>
      <c r="C1234" s="10" t="str">
        <f>IF(B1234="","",AVERAGE($B$33:B1234))</f>
        <v/>
      </c>
      <c r="D1234" s="10" t="str">
        <f>IF(B1234="","",_xlfn.STDEV.S($B$33:B1234))</f>
        <v/>
      </c>
      <c r="E1234" s="82" t="str">
        <f t="shared" si="119"/>
        <v/>
      </c>
      <c r="F1234" s="80" t="str">
        <f t="shared" si="116"/>
        <v/>
      </c>
      <c r="G1234" s="80" t="str">
        <f t="shared" si="117"/>
        <v/>
      </c>
      <c r="H1234" s="81" t="str">
        <f t="shared" si="120"/>
        <v/>
      </c>
      <c r="I1234" s="83" t="str">
        <f t="shared" si="121"/>
        <v/>
      </c>
      <c r="J1234" s="10" t="str">
        <f t="shared" si="118"/>
        <v/>
      </c>
    </row>
    <row r="1235" spans="1:10" x14ac:dyDescent="0.25">
      <c r="A1235" s="10" t="str">
        <f>IF(B1235="","",COUNTA($B$33:B1235)-COUNTBLANK($B$33:B1235))</f>
        <v/>
      </c>
      <c r="B1235" s="1"/>
      <c r="C1235" s="10" t="str">
        <f>IF(B1235="","",AVERAGE($B$33:B1235))</f>
        <v/>
      </c>
      <c r="D1235" s="10" t="str">
        <f>IF(B1235="","",_xlfn.STDEV.S($B$33:B1235))</f>
        <v/>
      </c>
      <c r="E1235" s="82" t="str">
        <f t="shared" si="119"/>
        <v/>
      </c>
      <c r="F1235" s="80" t="str">
        <f t="shared" si="116"/>
        <v/>
      </c>
      <c r="G1235" s="80" t="str">
        <f t="shared" si="117"/>
        <v/>
      </c>
      <c r="H1235" s="81" t="str">
        <f t="shared" si="120"/>
        <v/>
      </c>
      <c r="I1235" s="83" t="str">
        <f t="shared" si="121"/>
        <v/>
      </c>
      <c r="J1235" s="10" t="str">
        <f t="shared" si="118"/>
        <v/>
      </c>
    </row>
    <row r="1236" spans="1:10" x14ac:dyDescent="0.25">
      <c r="A1236" s="10" t="str">
        <f>IF(B1236="","",COUNTA($B$33:B1236)-COUNTBLANK($B$33:B1236))</f>
        <v/>
      </c>
      <c r="B1236" s="1"/>
      <c r="C1236" s="10" t="str">
        <f>IF(B1236="","",AVERAGE($B$33:B1236))</f>
        <v/>
      </c>
      <c r="D1236" s="10" t="str">
        <f>IF(B1236="","",_xlfn.STDEV.S($B$33:B1236))</f>
        <v/>
      </c>
      <c r="E1236" s="82" t="str">
        <f t="shared" si="119"/>
        <v/>
      </c>
      <c r="F1236" s="80" t="str">
        <f t="shared" si="116"/>
        <v/>
      </c>
      <c r="G1236" s="80" t="str">
        <f t="shared" si="117"/>
        <v/>
      </c>
      <c r="H1236" s="81" t="str">
        <f t="shared" si="120"/>
        <v/>
      </c>
      <c r="I1236" s="83" t="str">
        <f t="shared" si="121"/>
        <v/>
      </c>
      <c r="J1236" s="10" t="str">
        <f t="shared" si="118"/>
        <v/>
      </c>
    </row>
    <row r="1237" spans="1:10" x14ac:dyDescent="0.25">
      <c r="A1237" s="10" t="str">
        <f>IF(B1237="","",COUNTA($B$33:B1237)-COUNTBLANK($B$33:B1237))</f>
        <v/>
      </c>
      <c r="B1237" s="1"/>
      <c r="C1237" s="10" t="str">
        <f>IF(B1237="","",AVERAGE($B$33:B1237))</f>
        <v/>
      </c>
      <c r="D1237" s="10" t="str">
        <f>IF(B1237="","",_xlfn.STDEV.S($B$33:B1237))</f>
        <v/>
      </c>
      <c r="E1237" s="82" t="str">
        <f t="shared" si="119"/>
        <v/>
      </c>
      <c r="F1237" s="80" t="str">
        <f t="shared" si="116"/>
        <v/>
      </c>
      <c r="G1237" s="80" t="str">
        <f t="shared" si="117"/>
        <v/>
      </c>
      <c r="H1237" s="81" t="str">
        <f t="shared" si="120"/>
        <v/>
      </c>
      <c r="I1237" s="83" t="str">
        <f t="shared" si="121"/>
        <v/>
      </c>
      <c r="J1237" s="10" t="str">
        <f t="shared" si="118"/>
        <v/>
      </c>
    </row>
    <row r="1238" spans="1:10" x14ac:dyDescent="0.25">
      <c r="A1238" s="10" t="str">
        <f>IF(B1238="","",COUNTA($B$33:B1238)-COUNTBLANK($B$33:B1238))</f>
        <v/>
      </c>
      <c r="B1238" s="1"/>
      <c r="C1238" s="10" t="str">
        <f>IF(B1238="","",AVERAGE($B$33:B1238))</f>
        <v/>
      </c>
      <c r="D1238" s="10" t="str">
        <f>IF(B1238="","",_xlfn.STDEV.S($B$33:B1238))</f>
        <v/>
      </c>
      <c r="E1238" s="82" t="str">
        <f t="shared" si="119"/>
        <v/>
      </c>
      <c r="F1238" s="80" t="str">
        <f t="shared" si="116"/>
        <v/>
      </c>
      <c r="G1238" s="80" t="str">
        <f t="shared" si="117"/>
        <v/>
      </c>
      <c r="H1238" s="81" t="str">
        <f t="shared" si="120"/>
        <v/>
      </c>
      <c r="I1238" s="83" t="str">
        <f t="shared" si="121"/>
        <v/>
      </c>
      <c r="J1238" s="10" t="str">
        <f t="shared" si="118"/>
        <v/>
      </c>
    </row>
    <row r="1239" spans="1:10" x14ac:dyDescent="0.25">
      <c r="A1239" s="10" t="str">
        <f>IF(B1239="","",COUNTA($B$33:B1239)-COUNTBLANK($B$33:B1239))</f>
        <v/>
      </c>
      <c r="B1239" s="1"/>
      <c r="C1239" s="10" t="str">
        <f>IF(B1239="","",AVERAGE($B$33:B1239))</f>
        <v/>
      </c>
      <c r="D1239" s="10" t="str">
        <f>IF(B1239="","",_xlfn.STDEV.S($B$33:B1239))</f>
        <v/>
      </c>
      <c r="E1239" s="82" t="str">
        <f t="shared" si="119"/>
        <v/>
      </c>
      <c r="F1239" s="80" t="str">
        <f t="shared" si="116"/>
        <v/>
      </c>
      <c r="G1239" s="80" t="str">
        <f t="shared" si="117"/>
        <v/>
      </c>
      <c r="H1239" s="81" t="str">
        <f t="shared" si="120"/>
        <v/>
      </c>
      <c r="I1239" s="83" t="str">
        <f t="shared" si="121"/>
        <v/>
      </c>
      <c r="J1239" s="10" t="str">
        <f t="shared" si="118"/>
        <v/>
      </c>
    </row>
    <row r="1240" spans="1:10" x14ac:dyDescent="0.25">
      <c r="A1240" s="10" t="str">
        <f>IF(B1240="","",COUNTA($B$33:B1240)-COUNTBLANK($B$33:B1240))</f>
        <v/>
      </c>
      <c r="B1240" s="1"/>
      <c r="C1240" s="10" t="str">
        <f>IF(B1240="","",AVERAGE($B$33:B1240))</f>
        <v/>
      </c>
      <c r="D1240" s="10" t="str">
        <f>IF(B1240="","",_xlfn.STDEV.S($B$33:B1240))</f>
        <v/>
      </c>
      <c r="E1240" s="82" t="str">
        <f t="shared" si="119"/>
        <v/>
      </c>
      <c r="F1240" s="80" t="str">
        <f t="shared" si="116"/>
        <v/>
      </c>
      <c r="G1240" s="80" t="str">
        <f t="shared" si="117"/>
        <v/>
      </c>
      <c r="H1240" s="81" t="str">
        <f t="shared" si="120"/>
        <v/>
      </c>
      <c r="I1240" s="83" t="str">
        <f t="shared" si="121"/>
        <v/>
      </c>
      <c r="J1240" s="10" t="str">
        <f t="shared" si="118"/>
        <v/>
      </c>
    </row>
    <row r="1241" spans="1:10" x14ac:dyDescent="0.25">
      <c r="A1241" s="10" t="str">
        <f>IF(B1241="","",COUNTA($B$33:B1241)-COUNTBLANK($B$33:B1241))</f>
        <v/>
      </c>
      <c r="B1241" s="1"/>
      <c r="C1241" s="10" t="str">
        <f>IF(B1241="","",AVERAGE($B$33:B1241))</f>
        <v/>
      </c>
      <c r="D1241" s="10" t="str">
        <f>IF(B1241="","",_xlfn.STDEV.S($B$33:B1241))</f>
        <v/>
      </c>
      <c r="E1241" s="82" t="str">
        <f t="shared" si="119"/>
        <v/>
      </c>
      <c r="F1241" s="80" t="str">
        <f t="shared" si="116"/>
        <v/>
      </c>
      <c r="G1241" s="80" t="str">
        <f t="shared" si="117"/>
        <v/>
      </c>
      <c r="H1241" s="81" t="str">
        <f t="shared" si="120"/>
        <v/>
      </c>
      <c r="I1241" s="83" t="str">
        <f t="shared" si="121"/>
        <v/>
      </c>
      <c r="J1241" s="10" t="str">
        <f t="shared" si="118"/>
        <v/>
      </c>
    </row>
    <row r="1242" spans="1:10" x14ac:dyDescent="0.25">
      <c r="A1242" s="10" t="str">
        <f>IF(B1242="","",COUNTA($B$33:B1242)-COUNTBLANK($B$33:B1242))</f>
        <v/>
      </c>
      <c r="B1242" s="1"/>
      <c r="C1242" s="10" t="str">
        <f>IF(B1242="","",AVERAGE($B$33:B1242))</f>
        <v/>
      </c>
      <c r="D1242" s="10" t="str">
        <f>IF(B1242="","",_xlfn.STDEV.S($B$33:B1242))</f>
        <v/>
      </c>
      <c r="E1242" s="82" t="str">
        <f t="shared" si="119"/>
        <v/>
      </c>
      <c r="F1242" s="80" t="str">
        <f t="shared" si="116"/>
        <v/>
      </c>
      <c r="G1242" s="80" t="str">
        <f t="shared" si="117"/>
        <v/>
      </c>
      <c r="H1242" s="81" t="str">
        <f t="shared" si="120"/>
        <v/>
      </c>
      <c r="I1242" s="83" t="str">
        <f t="shared" si="121"/>
        <v/>
      </c>
      <c r="J1242" s="10" t="str">
        <f t="shared" si="118"/>
        <v/>
      </c>
    </row>
    <row r="1243" spans="1:10" x14ac:dyDescent="0.25">
      <c r="A1243" s="10" t="str">
        <f>IF(B1243="","",COUNTA($B$33:B1243)-COUNTBLANK($B$33:B1243))</f>
        <v/>
      </c>
      <c r="B1243" s="1"/>
      <c r="C1243" s="10" t="str">
        <f>IF(B1243="","",AVERAGE($B$33:B1243))</f>
        <v/>
      </c>
      <c r="D1243" s="10" t="str">
        <f>IF(B1243="","",_xlfn.STDEV.S($B$33:B1243))</f>
        <v/>
      </c>
      <c r="E1243" s="82" t="str">
        <f t="shared" si="119"/>
        <v/>
      </c>
      <c r="F1243" s="80" t="str">
        <f t="shared" si="116"/>
        <v/>
      </c>
      <c r="G1243" s="80" t="str">
        <f t="shared" si="117"/>
        <v/>
      </c>
      <c r="H1243" s="81" t="str">
        <f t="shared" si="120"/>
        <v/>
      </c>
      <c r="I1243" s="83" t="str">
        <f t="shared" si="121"/>
        <v/>
      </c>
      <c r="J1243" s="10" t="str">
        <f t="shared" si="118"/>
        <v/>
      </c>
    </row>
    <row r="1244" spans="1:10" x14ac:dyDescent="0.25">
      <c r="A1244" s="10" t="str">
        <f>IF(B1244="","",COUNTA($B$33:B1244)-COUNTBLANK($B$33:B1244))</f>
        <v/>
      </c>
      <c r="B1244" s="1"/>
      <c r="C1244" s="10" t="str">
        <f>IF(B1244="","",AVERAGE($B$33:B1244))</f>
        <v/>
      </c>
      <c r="D1244" s="10" t="str">
        <f>IF(B1244="","",_xlfn.STDEV.S($B$33:B1244))</f>
        <v/>
      </c>
      <c r="E1244" s="82" t="str">
        <f t="shared" si="119"/>
        <v/>
      </c>
      <c r="F1244" s="80" t="str">
        <f t="shared" si="116"/>
        <v/>
      </c>
      <c r="G1244" s="80" t="str">
        <f t="shared" si="117"/>
        <v/>
      </c>
      <c r="H1244" s="81" t="str">
        <f t="shared" si="120"/>
        <v/>
      </c>
      <c r="I1244" s="83" t="str">
        <f t="shared" si="121"/>
        <v/>
      </c>
      <c r="J1244" s="10" t="str">
        <f t="shared" si="118"/>
        <v/>
      </c>
    </row>
    <row r="1245" spans="1:10" x14ac:dyDescent="0.25">
      <c r="A1245" s="10" t="str">
        <f>IF(B1245="","",COUNTA($B$33:B1245)-COUNTBLANK($B$33:B1245))</f>
        <v/>
      </c>
      <c r="B1245" s="1"/>
      <c r="C1245" s="10" t="str">
        <f>IF(B1245="","",AVERAGE($B$33:B1245))</f>
        <v/>
      </c>
      <c r="D1245" s="10" t="str">
        <f>IF(B1245="","",_xlfn.STDEV.S($B$33:B1245))</f>
        <v/>
      </c>
      <c r="E1245" s="82" t="str">
        <f t="shared" si="119"/>
        <v/>
      </c>
      <c r="F1245" s="80" t="str">
        <f t="shared" si="116"/>
        <v/>
      </c>
      <c r="G1245" s="80" t="str">
        <f t="shared" si="117"/>
        <v/>
      </c>
      <c r="H1245" s="81" t="str">
        <f t="shared" si="120"/>
        <v/>
      </c>
      <c r="I1245" s="83" t="str">
        <f t="shared" si="121"/>
        <v/>
      </c>
      <c r="J1245" s="10" t="str">
        <f t="shared" si="118"/>
        <v/>
      </c>
    </row>
    <row r="1246" spans="1:10" x14ac:dyDescent="0.25">
      <c r="A1246" s="10" t="str">
        <f>IF(B1246="","",COUNTA($B$33:B1246)-COUNTBLANK($B$33:B1246))</f>
        <v/>
      </c>
      <c r="B1246" s="1"/>
      <c r="C1246" s="10" t="str">
        <f>IF(B1246="","",AVERAGE($B$33:B1246))</f>
        <v/>
      </c>
      <c r="D1246" s="10" t="str">
        <f>IF(B1246="","",_xlfn.STDEV.S($B$33:B1246))</f>
        <v/>
      </c>
      <c r="E1246" s="82" t="str">
        <f t="shared" si="119"/>
        <v/>
      </c>
      <c r="F1246" s="80" t="str">
        <f t="shared" si="116"/>
        <v/>
      </c>
      <c r="G1246" s="80" t="str">
        <f t="shared" si="117"/>
        <v/>
      </c>
      <c r="H1246" s="81" t="str">
        <f t="shared" si="120"/>
        <v/>
      </c>
      <c r="I1246" s="83" t="str">
        <f t="shared" si="121"/>
        <v/>
      </c>
      <c r="J1246" s="10" t="str">
        <f t="shared" si="118"/>
        <v/>
      </c>
    </row>
    <row r="1247" spans="1:10" x14ac:dyDescent="0.25">
      <c r="A1247" s="10" t="str">
        <f>IF(B1247="","",COUNTA($B$33:B1247)-COUNTBLANK($B$33:B1247))</f>
        <v/>
      </c>
      <c r="B1247" s="1"/>
      <c r="C1247" s="10" t="str">
        <f>IF(B1247="","",AVERAGE($B$33:B1247))</f>
        <v/>
      </c>
      <c r="D1247" s="10" t="str">
        <f>IF(B1247="","",_xlfn.STDEV.S($B$33:B1247))</f>
        <v/>
      </c>
      <c r="E1247" s="82" t="str">
        <f t="shared" si="119"/>
        <v/>
      </c>
      <c r="F1247" s="80" t="str">
        <f t="shared" si="116"/>
        <v/>
      </c>
      <c r="G1247" s="80" t="str">
        <f t="shared" si="117"/>
        <v/>
      </c>
      <c r="H1247" s="81" t="str">
        <f t="shared" si="120"/>
        <v/>
      </c>
      <c r="I1247" s="83" t="str">
        <f t="shared" si="121"/>
        <v/>
      </c>
      <c r="J1247" s="10" t="str">
        <f t="shared" si="118"/>
        <v/>
      </c>
    </row>
    <row r="1248" spans="1:10" x14ac:dyDescent="0.25">
      <c r="A1248" s="10" t="str">
        <f>IF(B1248="","",COUNTA($B$33:B1248)-COUNTBLANK($B$33:B1248))</f>
        <v/>
      </c>
      <c r="B1248" s="1"/>
      <c r="C1248" s="10" t="str">
        <f>IF(B1248="","",AVERAGE($B$33:B1248))</f>
        <v/>
      </c>
      <c r="D1248" s="10" t="str">
        <f>IF(B1248="","",_xlfn.STDEV.S($B$33:B1248))</f>
        <v/>
      </c>
      <c r="E1248" s="82" t="str">
        <f t="shared" si="119"/>
        <v/>
      </c>
      <c r="F1248" s="80" t="str">
        <f t="shared" si="116"/>
        <v/>
      </c>
      <c r="G1248" s="80" t="str">
        <f t="shared" si="117"/>
        <v/>
      </c>
      <c r="H1248" s="81" t="str">
        <f t="shared" si="120"/>
        <v/>
      </c>
      <c r="I1248" s="83" t="str">
        <f t="shared" si="121"/>
        <v/>
      </c>
      <c r="J1248" s="10" t="str">
        <f t="shared" si="118"/>
        <v/>
      </c>
    </row>
    <row r="1249" spans="1:10" x14ac:dyDescent="0.25">
      <c r="A1249" s="10" t="str">
        <f>IF(B1249="","",COUNTA($B$33:B1249)-COUNTBLANK($B$33:B1249))</f>
        <v/>
      </c>
      <c r="B1249" s="1"/>
      <c r="C1249" s="10" t="str">
        <f>IF(B1249="","",AVERAGE($B$33:B1249))</f>
        <v/>
      </c>
      <c r="D1249" s="10" t="str">
        <f>IF(B1249="","",_xlfn.STDEV.S($B$33:B1249))</f>
        <v/>
      </c>
      <c r="E1249" s="82" t="str">
        <f t="shared" si="119"/>
        <v/>
      </c>
      <c r="F1249" s="80" t="str">
        <f t="shared" si="116"/>
        <v/>
      </c>
      <c r="G1249" s="80" t="str">
        <f t="shared" si="117"/>
        <v/>
      </c>
      <c r="H1249" s="81" t="str">
        <f t="shared" si="120"/>
        <v/>
      </c>
      <c r="I1249" s="83" t="str">
        <f t="shared" si="121"/>
        <v/>
      </c>
      <c r="J1249" s="10" t="str">
        <f t="shared" si="118"/>
        <v/>
      </c>
    </row>
    <row r="1250" spans="1:10" x14ac:dyDescent="0.25">
      <c r="A1250" s="10" t="str">
        <f>IF(B1250="","",COUNTA($B$33:B1250)-COUNTBLANK($B$33:B1250))</f>
        <v/>
      </c>
      <c r="B1250" s="1"/>
      <c r="C1250" s="10" t="str">
        <f>IF(B1250="","",AVERAGE($B$33:B1250))</f>
        <v/>
      </c>
      <c r="D1250" s="10" t="str">
        <f>IF(B1250="","",_xlfn.STDEV.S($B$33:B1250))</f>
        <v/>
      </c>
      <c r="E1250" s="82" t="str">
        <f t="shared" si="119"/>
        <v/>
      </c>
      <c r="F1250" s="80" t="str">
        <f t="shared" ref="F1250:F1313" si="122">IF(D1250="","",($C$5-$C$4)/(6*D1250))</f>
        <v/>
      </c>
      <c r="G1250" s="80" t="str">
        <f t="shared" ref="G1250:G1313" si="123">IF(D1250="","",MIN(($C$5-C1250)/(3*D1250),(C1250-$C$4)/(3*D1250)))</f>
        <v/>
      </c>
      <c r="H1250" s="81" t="str">
        <f t="shared" si="120"/>
        <v/>
      </c>
      <c r="I1250" s="83" t="str">
        <f t="shared" si="121"/>
        <v/>
      </c>
      <c r="J1250" s="10" t="str">
        <f t="shared" ref="J1250:J1313" si="124">IF(B1250="","",B1250)</f>
        <v/>
      </c>
    </row>
    <row r="1251" spans="1:10" x14ac:dyDescent="0.25">
      <c r="A1251" s="10" t="str">
        <f>IF(B1251="","",COUNTA($B$33:B1251)-COUNTBLANK($B$33:B1251))</f>
        <v/>
      </c>
      <c r="B1251" s="1"/>
      <c r="C1251" s="10" t="str">
        <f>IF(B1251="","",AVERAGE($B$33:B1251))</f>
        <v/>
      </c>
      <c r="D1251" s="10" t="str">
        <f>IF(B1251="","",_xlfn.STDEV.S($B$33:B1251))</f>
        <v/>
      </c>
      <c r="E1251" s="82" t="str">
        <f t="shared" si="119"/>
        <v/>
      </c>
      <c r="F1251" s="80" t="str">
        <f t="shared" si="122"/>
        <v/>
      </c>
      <c r="G1251" s="80" t="str">
        <f t="shared" si="123"/>
        <v/>
      </c>
      <c r="H1251" s="81" t="str">
        <f t="shared" si="120"/>
        <v/>
      </c>
      <c r="I1251" s="83" t="str">
        <f t="shared" si="121"/>
        <v/>
      </c>
      <c r="J1251" s="10" t="str">
        <f t="shared" si="124"/>
        <v/>
      </c>
    </row>
    <row r="1252" spans="1:10" x14ac:dyDescent="0.25">
      <c r="A1252" s="10" t="str">
        <f>IF(B1252="","",COUNTA($B$33:B1252)-COUNTBLANK($B$33:B1252))</f>
        <v/>
      </c>
      <c r="B1252" s="1"/>
      <c r="C1252" s="10" t="str">
        <f>IF(B1252="","",AVERAGE($B$33:B1252))</f>
        <v/>
      </c>
      <c r="D1252" s="10" t="str">
        <f>IF(B1252="","",_xlfn.STDEV.S($B$33:B1252))</f>
        <v/>
      </c>
      <c r="E1252" s="82" t="str">
        <f t="shared" si="119"/>
        <v/>
      </c>
      <c r="F1252" s="80" t="str">
        <f t="shared" si="122"/>
        <v/>
      </c>
      <c r="G1252" s="80" t="str">
        <f t="shared" si="123"/>
        <v/>
      </c>
      <c r="H1252" s="81" t="str">
        <f t="shared" si="120"/>
        <v/>
      </c>
      <c r="I1252" s="83" t="str">
        <f t="shared" si="121"/>
        <v/>
      </c>
      <c r="J1252" s="10" t="str">
        <f t="shared" si="124"/>
        <v/>
      </c>
    </row>
    <row r="1253" spans="1:10" x14ac:dyDescent="0.25">
      <c r="A1253" s="10" t="str">
        <f>IF(B1253="","",COUNTA($B$33:B1253)-COUNTBLANK($B$33:B1253))</f>
        <v/>
      </c>
      <c r="B1253" s="1"/>
      <c r="C1253" s="10" t="str">
        <f>IF(B1253="","",AVERAGE($B$33:B1253))</f>
        <v/>
      </c>
      <c r="D1253" s="10" t="str">
        <f>IF(B1253="","",_xlfn.STDEV.S($B$33:B1253))</f>
        <v/>
      </c>
      <c r="E1253" s="82" t="str">
        <f t="shared" si="119"/>
        <v/>
      </c>
      <c r="F1253" s="80" t="str">
        <f t="shared" si="122"/>
        <v/>
      </c>
      <c r="G1253" s="80" t="str">
        <f t="shared" si="123"/>
        <v/>
      </c>
      <c r="H1253" s="81" t="str">
        <f t="shared" si="120"/>
        <v/>
      </c>
      <c r="I1253" s="83" t="str">
        <f t="shared" si="121"/>
        <v/>
      </c>
      <c r="J1253" s="10" t="str">
        <f t="shared" si="124"/>
        <v/>
      </c>
    </row>
    <row r="1254" spans="1:10" x14ac:dyDescent="0.25">
      <c r="A1254" s="10" t="str">
        <f>IF(B1254="","",COUNTA($B$33:B1254)-COUNTBLANK($B$33:B1254))</f>
        <v/>
      </c>
      <c r="B1254" s="1"/>
      <c r="C1254" s="10" t="str">
        <f>IF(B1254="","",AVERAGE($B$33:B1254))</f>
        <v/>
      </c>
      <c r="D1254" s="10" t="str">
        <f>IF(B1254="","",_xlfn.STDEV.S($B$33:B1254))</f>
        <v/>
      </c>
      <c r="E1254" s="82" t="str">
        <f t="shared" ref="E1254:E1317" si="125">IF(D1254="","",D1254/C1254)</f>
        <v/>
      </c>
      <c r="F1254" s="80" t="str">
        <f t="shared" si="122"/>
        <v/>
      </c>
      <c r="G1254" s="80" t="str">
        <f t="shared" si="123"/>
        <v/>
      </c>
      <c r="H1254" s="81" t="str">
        <f t="shared" ref="H1254:H1317" si="126">IF(D1254="","",F1254/(1+9*(F1254-G1254)^2))</f>
        <v/>
      </c>
      <c r="I1254" s="83" t="str">
        <f t="shared" si="121"/>
        <v/>
      </c>
      <c r="J1254" s="10" t="str">
        <f t="shared" si="124"/>
        <v/>
      </c>
    </row>
    <row r="1255" spans="1:10" x14ac:dyDescent="0.25">
      <c r="A1255" s="10" t="str">
        <f>IF(B1255="","",COUNTA($B$33:B1255)-COUNTBLANK($B$33:B1255))</f>
        <v/>
      </c>
      <c r="B1255" s="1"/>
      <c r="C1255" s="10" t="str">
        <f>IF(B1255="","",AVERAGE($B$33:B1255))</f>
        <v/>
      </c>
      <c r="D1255" s="10" t="str">
        <f>IF(B1255="","",_xlfn.STDEV.S($B$33:B1255))</f>
        <v/>
      </c>
      <c r="E1255" s="82" t="str">
        <f t="shared" si="125"/>
        <v/>
      </c>
      <c r="F1255" s="80" t="str">
        <f t="shared" si="122"/>
        <v/>
      </c>
      <c r="G1255" s="80" t="str">
        <f t="shared" si="123"/>
        <v/>
      </c>
      <c r="H1255" s="81" t="str">
        <f t="shared" si="126"/>
        <v/>
      </c>
      <c r="I1255" s="83" t="str">
        <f t="shared" si="121"/>
        <v/>
      </c>
      <c r="J1255" s="10" t="str">
        <f t="shared" si="124"/>
        <v/>
      </c>
    </row>
    <row r="1256" spans="1:10" x14ac:dyDescent="0.25">
      <c r="A1256" s="10" t="str">
        <f>IF(B1256="","",COUNTA($B$33:B1256)-COUNTBLANK($B$33:B1256))</f>
        <v/>
      </c>
      <c r="B1256" s="1"/>
      <c r="C1256" s="10" t="str">
        <f>IF(B1256="","",AVERAGE($B$33:B1256))</f>
        <v/>
      </c>
      <c r="D1256" s="10" t="str">
        <f>IF(B1256="","",_xlfn.STDEV.S($B$33:B1256))</f>
        <v/>
      </c>
      <c r="E1256" s="82" t="str">
        <f t="shared" si="125"/>
        <v/>
      </c>
      <c r="F1256" s="80" t="str">
        <f t="shared" si="122"/>
        <v/>
      </c>
      <c r="G1256" s="80" t="str">
        <f t="shared" si="123"/>
        <v/>
      </c>
      <c r="H1256" s="81" t="str">
        <f t="shared" si="126"/>
        <v/>
      </c>
      <c r="I1256" s="83" t="str">
        <f t="shared" si="121"/>
        <v/>
      </c>
      <c r="J1256" s="10" t="str">
        <f t="shared" si="124"/>
        <v/>
      </c>
    </row>
    <row r="1257" spans="1:10" x14ac:dyDescent="0.25">
      <c r="A1257" s="10" t="str">
        <f>IF(B1257="","",COUNTA($B$33:B1257)-COUNTBLANK($B$33:B1257))</f>
        <v/>
      </c>
      <c r="B1257" s="1"/>
      <c r="C1257" s="10" t="str">
        <f>IF(B1257="","",AVERAGE($B$33:B1257))</f>
        <v/>
      </c>
      <c r="D1257" s="10" t="str">
        <f>IF(B1257="","",_xlfn.STDEV.S($B$33:B1257))</f>
        <v/>
      </c>
      <c r="E1257" s="82" t="str">
        <f t="shared" si="125"/>
        <v/>
      </c>
      <c r="F1257" s="80" t="str">
        <f t="shared" si="122"/>
        <v/>
      </c>
      <c r="G1257" s="80" t="str">
        <f t="shared" si="123"/>
        <v/>
      </c>
      <c r="H1257" s="81" t="str">
        <f t="shared" si="126"/>
        <v/>
      </c>
      <c r="I1257" s="83" t="str">
        <f t="shared" si="121"/>
        <v/>
      </c>
      <c r="J1257" s="10" t="str">
        <f t="shared" si="124"/>
        <v/>
      </c>
    </row>
    <row r="1258" spans="1:10" x14ac:dyDescent="0.25">
      <c r="A1258" s="10" t="str">
        <f>IF(B1258="","",COUNTA($B$33:B1258)-COUNTBLANK($B$33:B1258))</f>
        <v/>
      </c>
      <c r="B1258" s="1"/>
      <c r="C1258" s="10" t="str">
        <f>IF(B1258="","",AVERAGE($B$33:B1258))</f>
        <v/>
      </c>
      <c r="D1258" s="10" t="str">
        <f>IF(B1258="","",_xlfn.STDEV.S($B$33:B1258))</f>
        <v/>
      </c>
      <c r="E1258" s="82" t="str">
        <f t="shared" si="125"/>
        <v/>
      </c>
      <c r="F1258" s="80" t="str">
        <f t="shared" si="122"/>
        <v/>
      </c>
      <c r="G1258" s="80" t="str">
        <f t="shared" si="123"/>
        <v/>
      </c>
      <c r="H1258" s="81" t="str">
        <f t="shared" si="126"/>
        <v/>
      </c>
      <c r="I1258" s="83" t="str">
        <f t="shared" si="121"/>
        <v/>
      </c>
      <c r="J1258" s="10" t="str">
        <f t="shared" si="124"/>
        <v/>
      </c>
    </row>
    <row r="1259" spans="1:10" x14ac:dyDescent="0.25">
      <c r="A1259" s="10" t="str">
        <f>IF(B1259="","",COUNTA($B$33:B1259)-COUNTBLANK($B$33:B1259))</f>
        <v/>
      </c>
      <c r="B1259" s="1"/>
      <c r="C1259" s="10" t="str">
        <f>IF(B1259="","",AVERAGE($B$33:B1259))</f>
        <v/>
      </c>
      <c r="D1259" s="10" t="str">
        <f>IF(B1259="","",_xlfn.STDEV.S($B$33:B1259))</f>
        <v/>
      </c>
      <c r="E1259" s="82" t="str">
        <f t="shared" si="125"/>
        <v/>
      </c>
      <c r="F1259" s="80" t="str">
        <f t="shared" si="122"/>
        <v/>
      </c>
      <c r="G1259" s="80" t="str">
        <f t="shared" si="123"/>
        <v/>
      </c>
      <c r="H1259" s="81" t="str">
        <f t="shared" si="126"/>
        <v/>
      </c>
      <c r="I1259" s="83" t="str">
        <f t="shared" si="121"/>
        <v/>
      </c>
      <c r="J1259" s="10" t="str">
        <f t="shared" si="124"/>
        <v/>
      </c>
    </row>
    <row r="1260" spans="1:10" x14ac:dyDescent="0.25">
      <c r="A1260" s="10" t="str">
        <f>IF(B1260="","",COUNTA($B$33:B1260)-COUNTBLANK($B$33:B1260))</f>
        <v/>
      </c>
      <c r="B1260" s="1"/>
      <c r="C1260" s="10" t="str">
        <f>IF(B1260="","",AVERAGE($B$33:B1260))</f>
        <v/>
      </c>
      <c r="D1260" s="10" t="str">
        <f>IF(B1260="","",_xlfn.STDEV.S($B$33:B1260))</f>
        <v/>
      </c>
      <c r="E1260" s="82" t="str">
        <f t="shared" si="125"/>
        <v/>
      </c>
      <c r="F1260" s="80" t="str">
        <f t="shared" si="122"/>
        <v/>
      </c>
      <c r="G1260" s="80" t="str">
        <f t="shared" si="123"/>
        <v/>
      </c>
      <c r="H1260" s="81" t="str">
        <f t="shared" si="126"/>
        <v/>
      </c>
      <c r="I1260" s="83" t="str">
        <f t="shared" si="121"/>
        <v/>
      </c>
      <c r="J1260" s="10" t="str">
        <f t="shared" si="124"/>
        <v/>
      </c>
    </row>
    <row r="1261" spans="1:10" x14ac:dyDescent="0.25">
      <c r="A1261" s="10" t="str">
        <f>IF(B1261="","",COUNTA($B$33:B1261)-COUNTBLANK($B$33:B1261))</f>
        <v/>
      </c>
      <c r="B1261" s="1"/>
      <c r="C1261" s="10" t="str">
        <f>IF(B1261="","",AVERAGE($B$33:B1261))</f>
        <v/>
      </c>
      <c r="D1261" s="10" t="str">
        <f>IF(B1261="","",_xlfn.STDEV.S($B$33:B1261))</f>
        <v/>
      </c>
      <c r="E1261" s="82" t="str">
        <f t="shared" si="125"/>
        <v/>
      </c>
      <c r="F1261" s="80" t="str">
        <f t="shared" si="122"/>
        <v/>
      </c>
      <c r="G1261" s="80" t="str">
        <f t="shared" si="123"/>
        <v/>
      </c>
      <c r="H1261" s="81" t="str">
        <f t="shared" si="126"/>
        <v/>
      </c>
      <c r="I1261" s="83" t="str">
        <f t="shared" si="121"/>
        <v/>
      </c>
      <c r="J1261" s="10" t="str">
        <f t="shared" si="124"/>
        <v/>
      </c>
    </row>
    <row r="1262" spans="1:10" x14ac:dyDescent="0.25">
      <c r="A1262" s="10" t="str">
        <f>IF(B1262="","",COUNTA($B$33:B1262)-COUNTBLANK($B$33:B1262))</f>
        <v/>
      </c>
      <c r="B1262" s="1"/>
      <c r="C1262" s="10" t="str">
        <f>IF(B1262="","",AVERAGE($B$33:B1262))</f>
        <v/>
      </c>
      <c r="D1262" s="10" t="str">
        <f>IF(B1262="","",_xlfn.STDEV.S($B$33:B1262))</f>
        <v/>
      </c>
      <c r="E1262" s="82" t="str">
        <f t="shared" si="125"/>
        <v/>
      </c>
      <c r="F1262" s="80" t="str">
        <f t="shared" si="122"/>
        <v/>
      </c>
      <c r="G1262" s="80" t="str">
        <f t="shared" si="123"/>
        <v/>
      </c>
      <c r="H1262" s="81" t="str">
        <f t="shared" si="126"/>
        <v/>
      </c>
      <c r="I1262" s="83" t="str">
        <f t="shared" si="121"/>
        <v/>
      </c>
      <c r="J1262" s="10" t="str">
        <f t="shared" si="124"/>
        <v/>
      </c>
    </row>
    <row r="1263" spans="1:10" x14ac:dyDescent="0.25">
      <c r="A1263" s="10" t="str">
        <f>IF(B1263="","",COUNTA($B$33:B1263)-COUNTBLANK($B$33:B1263))</f>
        <v/>
      </c>
      <c r="B1263" s="1"/>
      <c r="C1263" s="10" t="str">
        <f>IF(B1263="","",AVERAGE($B$33:B1263))</f>
        <v/>
      </c>
      <c r="D1263" s="10" t="str">
        <f>IF(B1263="","",_xlfn.STDEV.S($B$33:B1263))</f>
        <v/>
      </c>
      <c r="E1263" s="82" t="str">
        <f t="shared" si="125"/>
        <v/>
      </c>
      <c r="F1263" s="80" t="str">
        <f t="shared" si="122"/>
        <v/>
      </c>
      <c r="G1263" s="80" t="str">
        <f t="shared" si="123"/>
        <v/>
      </c>
      <c r="H1263" s="81" t="str">
        <f t="shared" si="126"/>
        <v/>
      </c>
      <c r="I1263" s="83" t="str">
        <f t="shared" si="121"/>
        <v/>
      </c>
      <c r="J1263" s="10" t="str">
        <f t="shared" si="124"/>
        <v/>
      </c>
    </row>
    <row r="1264" spans="1:10" x14ac:dyDescent="0.25">
      <c r="A1264" s="10" t="str">
        <f>IF(B1264="","",COUNTA($B$33:B1264)-COUNTBLANK($B$33:B1264))</f>
        <v/>
      </c>
      <c r="B1264" s="1"/>
      <c r="C1264" s="10" t="str">
        <f>IF(B1264="","",AVERAGE($B$33:B1264))</f>
        <v/>
      </c>
      <c r="D1264" s="10" t="str">
        <f>IF(B1264="","",_xlfn.STDEV.S($B$33:B1264))</f>
        <v/>
      </c>
      <c r="E1264" s="82" t="str">
        <f t="shared" si="125"/>
        <v/>
      </c>
      <c r="F1264" s="80" t="str">
        <f t="shared" si="122"/>
        <v/>
      </c>
      <c r="G1264" s="80" t="str">
        <f t="shared" si="123"/>
        <v/>
      </c>
      <c r="H1264" s="81" t="str">
        <f t="shared" si="126"/>
        <v/>
      </c>
      <c r="I1264" s="83" t="str">
        <f t="shared" si="121"/>
        <v/>
      </c>
      <c r="J1264" s="10" t="str">
        <f t="shared" si="124"/>
        <v/>
      </c>
    </row>
    <row r="1265" spans="1:10" x14ac:dyDescent="0.25">
      <c r="A1265" s="10" t="str">
        <f>IF(B1265="","",COUNTA($B$33:B1265)-COUNTBLANK($B$33:B1265))</f>
        <v/>
      </c>
      <c r="B1265" s="1"/>
      <c r="C1265" s="10" t="str">
        <f>IF(B1265="","",AVERAGE($B$33:B1265))</f>
        <v/>
      </c>
      <c r="D1265" s="10" t="str">
        <f>IF(B1265="","",_xlfn.STDEV.S($B$33:B1265))</f>
        <v/>
      </c>
      <c r="E1265" s="82" t="str">
        <f t="shared" si="125"/>
        <v/>
      </c>
      <c r="F1265" s="80" t="str">
        <f t="shared" si="122"/>
        <v/>
      </c>
      <c r="G1265" s="80" t="str">
        <f t="shared" si="123"/>
        <v/>
      </c>
      <c r="H1265" s="81" t="str">
        <f t="shared" si="126"/>
        <v/>
      </c>
      <c r="I1265" s="83" t="str">
        <f t="shared" si="121"/>
        <v/>
      </c>
      <c r="J1265" s="10" t="str">
        <f t="shared" si="124"/>
        <v/>
      </c>
    </row>
    <row r="1266" spans="1:10" x14ac:dyDescent="0.25">
      <c r="A1266" s="10" t="str">
        <f>IF(B1266="","",COUNTA($B$33:B1266)-COUNTBLANK($B$33:B1266))</f>
        <v/>
      </c>
      <c r="B1266" s="1"/>
      <c r="C1266" s="10" t="str">
        <f>IF(B1266="","",AVERAGE($B$33:B1266))</f>
        <v/>
      </c>
      <c r="D1266" s="10" t="str">
        <f>IF(B1266="","",_xlfn.STDEV.S($B$33:B1266))</f>
        <v/>
      </c>
      <c r="E1266" s="82" t="str">
        <f t="shared" si="125"/>
        <v/>
      </c>
      <c r="F1266" s="80" t="str">
        <f t="shared" si="122"/>
        <v/>
      </c>
      <c r="G1266" s="80" t="str">
        <f t="shared" si="123"/>
        <v/>
      </c>
      <c r="H1266" s="81" t="str">
        <f t="shared" si="126"/>
        <v/>
      </c>
      <c r="I1266" s="83" t="str">
        <f t="shared" si="121"/>
        <v/>
      </c>
      <c r="J1266" s="10" t="str">
        <f t="shared" si="124"/>
        <v/>
      </c>
    </row>
    <row r="1267" spans="1:10" x14ac:dyDescent="0.25">
      <c r="A1267" s="10" t="str">
        <f>IF(B1267="","",COUNTA($B$33:B1267)-COUNTBLANK($B$33:B1267))</f>
        <v/>
      </c>
      <c r="B1267" s="1"/>
      <c r="C1267" s="10" t="str">
        <f>IF(B1267="","",AVERAGE($B$33:B1267))</f>
        <v/>
      </c>
      <c r="D1267" s="10" t="str">
        <f>IF(B1267="","",_xlfn.STDEV.S($B$33:B1267))</f>
        <v/>
      </c>
      <c r="E1267" s="82" t="str">
        <f t="shared" si="125"/>
        <v/>
      </c>
      <c r="F1267" s="80" t="str">
        <f t="shared" si="122"/>
        <v/>
      </c>
      <c r="G1267" s="80" t="str">
        <f t="shared" si="123"/>
        <v/>
      </c>
      <c r="H1267" s="81" t="str">
        <f t="shared" si="126"/>
        <v/>
      </c>
      <c r="I1267" s="83" t="str">
        <f t="shared" si="121"/>
        <v/>
      </c>
      <c r="J1267" s="10" t="str">
        <f t="shared" si="124"/>
        <v/>
      </c>
    </row>
    <row r="1268" spans="1:10" x14ac:dyDescent="0.25">
      <c r="A1268" s="10" t="str">
        <f>IF(B1268="","",COUNTA($B$33:B1268)-COUNTBLANK($B$33:B1268))</f>
        <v/>
      </c>
      <c r="B1268" s="1"/>
      <c r="C1268" s="10" t="str">
        <f>IF(B1268="","",AVERAGE($B$33:B1268))</f>
        <v/>
      </c>
      <c r="D1268" s="10" t="str">
        <f>IF(B1268="","",_xlfn.STDEV.S($B$33:B1268))</f>
        <v/>
      </c>
      <c r="E1268" s="82" t="str">
        <f t="shared" si="125"/>
        <v/>
      </c>
      <c r="F1268" s="80" t="str">
        <f t="shared" si="122"/>
        <v/>
      </c>
      <c r="G1268" s="80" t="str">
        <f t="shared" si="123"/>
        <v/>
      </c>
      <c r="H1268" s="81" t="str">
        <f t="shared" si="126"/>
        <v/>
      </c>
      <c r="I1268" s="83" t="str">
        <f t="shared" si="121"/>
        <v/>
      </c>
      <c r="J1268" s="10" t="str">
        <f t="shared" si="124"/>
        <v/>
      </c>
    </row>
    <row r="1269" spans="1:10" x14ac:dyDescent="0.25">
      <c r="A1269" s="10" t="str">
        <f>IF(B1269="","",COUNTA($B$33:B1269)-COUNTBLANK($B$33:B1269))</f>
        <v/>
      </c>
      <c r="B1269" s="1"/>
      <c r="C1269" s="10" t="str">
        <f>IF(B1269="","",AVERAGE($B$33:B1269))</f>
        <v/>
      </c>
      <c r="D1269" s="10" t="str">
        <f>IF(B1269="","",_xlfn.STDEV.S($B$33:B1269))</f>
        <v/>
      </c>
      <c r="E1269" s="82" t="str">
        <f t="shared" si="125"/>
        <v/>
      </c>
      <c r="F1269" s="80" t="str">
        <f t="shared" si="122"/>
        <v/>
      </c>
      <c r="G1269" s="80" t="str">
        <f t="shared" si="123"/>
        <v/>
      </c>
      <c r="H1269" s="81" t="str">
        <f t="shared" si="126"/>
        <v/>
      </c>
      <c r="I1269" s="83" t="str">
        <f t="shared" si="121"/>
        <v/>
      </c>
      <c r="J1269" s="10" t="str">
        <f t="shared" si="124"/>
        <v/>
      </c>
    </row>
    <row r="1270" spans="1:10" x14ac:dyDescent="0.25">
      <c r="A1270" s="10" t="str">
        <f>IF(B1270="","",COUNTA($B$33:B1270)-COUNTBLANK($B$33:B1270))</f>
        <v/>
      </c>
      <c r="B1270" s="1"/>
      <c r="C1270" s="10" t="str">
        <f>IF(B1270="","",AVERAGE($B$33:B1270))</f>
        <v/>
      </c>
      <c r="D1270" s="10" t="str">
        <f>IF(B1270="","",_xlfn.STDEV.S($B$33:B1270))</f>
        <v/>
      </c>
      <c r="E1270" s="82" t="str">
        <f t="shared" si="125"/>
        <v/>
      </c>
      <c r="F1270" s="80" t="str">
        <f t="shared" si="122"/>
        <v/>
      </c>
      <c r="G1270" s="80" t="str">
        <f t="shared" si="123"/>
        <v/>
      </c>
      <c r="H1270" s="81" t="str">
        <f t="shared" si="126"/>
        <v/>
      </c>
      <c r="I1270" s="83" t="str">
        <f t="shared" si="121"/>
        <v/>
      </c>
      <c r="J1270" s="10" t="str">
        <f t="shared" si="124"/>
        <v/>
      </c>
    </row>
    <row r="1271" spans="1:10" x14ac:dyDescent="0.25">
      <c r="A1271" s="10" t="str">
        <f>IF(B1271="","",COUNTA($B$33:B1271)-COUNTBLANK($B$33:B1271))</f>
        <v/>
      </c>
      <c r="B1271" s="1"/>
      <c r="C1271" s="10" t="str">
        <f>IF(B1271="","",AVERAGE($B$33:B1271))</f>
        <v/>
      </c>
      <c r="D1271" s="10" t="str">
        <f>IF(B1271="","",_xlfn.STDEV.S($B$33:B1271))</f>
        <v/>
      </c>
      <c r="E1271" s="82" t="str">
        <f t="shared" si="125"/>
        <v/>
      </c>
      <c r="F1271" s="80" t="str">
        <f t="shared" si="122"/>
        <v/>
      </c>
      <c r="G1271" s="80" t="str">
        <f t="shared" si="123"/>
        <v/>
      </c>
      <c r="H1271" s="81" t="str">
        <f t="shared" si="126"/>
        <v/>
      </c>
      <c r="I1271" s="83" t="str">
        <f t="shared" si="121"/>
        <v/>
      </c>
      <c r="J1271" s="10" t="str">
        <f t="shared" si="124"/>
        <v/>
      </c>
    </row>
    <row r="1272" spans="1:10" x14ac:dyDescent="0.25">
      <c r="A1272" s="10" t="str">
        <f>IF(B1272="","",COUNTA($B$33:B1272)-COUNTBLANK($B$33:B1272))</f>
        <v/>
      </c>
      <c r="B1272" s="1"/>
      <c r="C1272" s="10" t="str">
        <f>IF(B1272="","",AVERAGE($B$33:B1272))</f>
        <v/>
      </c>
      <c r="D1272" s="10" t="str">
        <f>IF(B1272="","",_xlfn.STDEV.S($B$33:B1272))</f>
        <v/>
      </c>
      <c r="E1272" s="82" t="str">
        <f t="shared" si="125"/>
        <v/>
      </c>
      <c r="F1272" s="80" t="str">
        <f t="shared" si="122"/>
        <v/>
      </c>
      <c r="G1272" s="80" t="str">
        <f t="shared" si="123"/>
        <v/>
      </c>
      <c r="H1272" s="81" t="str">
        <f t="shared" si="126"/>
        <v/>
      </c>
      <c r="I1272" s="83" t="str">
        <f t="shared" si="121"/>
        <v/>
      </c>
      <c r="J1272" s="10" t="str">
        <f t="shared" si="124"/>
        <v/>
      </c>
    </row>
    <row r="1273" spans="1:10" x14ac:dyDescent="0.25">
      <c r="A1273" s="10" t="str">
        <f>IF(B1273="","",COUNTA($B$33:B1273)-COUNTBLANK($B$33:B1273))</f>
        <v/>
      </c>
      <c r="B1273" s="1"/>
      <c r="C1273" s="10" t="str">
        <f>IF(B1273="","",AVERAGE($B$33:B1273))</f>
        <v/>
      </c>
      <c r="D1273" s="10" t="str">
        <f>IF(B1273="","",_xlfn.STDEV.S($B$33:B1273))</f>
        <v/>
      </c>
      <c r="E1273" s="82" t="str">
        <f t="shared" si="125"/>
        <v/>
      </c>
      <c r="F1273" s="80" t="str">
        <f t="shared" si="122"/>
        <v/>
      </c>
      <c r="G1273" s="80" t="str">
        <f t="shared" si="123"/>
        <v/>
      </c>
      <c r="H1273" s="81" t="str">
        <f t="shared" si="126"/>
        <v/>
      </c>
      <c r="I1273" s="83" t="str">
        <f t="shared" si="121"/>
        <v/>
      </c>
      <c r="J1273" s="10" t="str">
        <f t="shared" si="124"/>
        <v/>
      </c>
    </row>
    <row r="1274" spans="1:10" x14ac:dyDescent="0.25">
      <c r="A1274" s="10" t="str">
        <f>IF(B1274="","",COUNTA($B$33:B1274)-COUNTBLANK($B$33:B1274))</f>
        <v/>
      </c>
      <c r="B1274" s="1"/>
      <c r="C1274" s="10" t="str">
        <f>IF(B1274="","",AVERAGE($B$33:B1274))</f>
        <v/>
      </c>
      <c r="D1274" s="10" t="str">
        <f>IF(B1274="","",_xlfn.STDEV.S($B$33:B1274))</f>
        <v/>
      </c>
      <c r="E1274" s="82" t="str">
        <f t="shared" si="125"/>
        <v/>
      </c>
      <c r="F1274" s="80" t="str">
        <f t="shared" si="122"/>
        <v/>
      </c>
      <c r="G1274" s="80" t="str">
        <f t="shared" si="123"/>
        <v/>
      </c>
      <c r="H1274" s="81" t="str">
        <f t="shared" si="126"/>
        <v/>
      </c>
      <c r="I1274" s="83" t="str">
        <f t="shared" si="121"/>
        <v/>
      </c>
      <c r="J1274" s="10" t="str">
        <f t="shared" si="124"/>
        <v/>
      </c>
    </row>
    <row r="1275" spans="1:10" x14ac:dyDescent="0.25">
      <c r="A1275" s="10" t="str">
        <f>IF(B1275="","",COUNTA($B$33:B1275)-COUNTBLANK($B$33:B1275))</f>
        <v/>
      </c>
      <c r="B1275" s="1"/>
      <c r="C1275" s="10" t="str">
        <f>IF(B1275="","",AVERAGE($B$33:B1275))</f>
        <v/>
      </c>
      <c r="D1275" s="10" t="str">
        <f>IF(B1275="","",_xlfn.STDEV.S($B$33:B1275))</f>
        <v/>
      </c>
      <c r="E1275" s="82" t="str">
        <f t="shared" si="125"/>
        <v/>
      </c>
      <c r="F1275" s="80" t="str">
        <f t="shared" si="122"/>
        <v/>
      </c>
      <c r="G1275" s="80" t="str">
        <f t="shared" si="123"/>
        <v/>
      </c>
      <c r="H1275" s="81" t="str">
        <f t="shared" si="126"/>
        <v/>
      </c>
      <c r="I1275" s="83" t="str">
        <f t="shared" si="121"/>
        <v/>
      </c>
      <c r="J1275" s="10" t="str">
        <f t="shared" si="124"/>
        <v/>
      </c>
    </row>
    <row r="1276" spans="1:10" x14ac:dyDescent="0.25">
      <c r="A1276" s="10" t="str">
        <f>IF(B1276="","",COUNTA($B$33:B1276)-COUNTBLANK($B$33:B1276))</f>
        <v/>
      </c>
      <c r="B1276" s="1"/>
      <c r="C1276" s="10" t="str">
        <f>IF(B1276="","",AVERAGE($B$33:B1276))</f>
        <v/>
      </c>
      <c r="D1276" s="10" t="str">
        <f>IF(B1276="","",_xlfn.STDEV.S($B$33:B1276))</f>
        <v/>
      </c>
      <c r="E1276" s="82" t="str">
        <f t="shared" si="125"/>
        <v/>
      </c>
      <c r="F1276" s="80" t="str">
        <f t="shared" si="122"/>
        <v/>
      </c>
      <c r="G1276" s="80" t="str">
        <f t="shared" si="123"/>
        <v/>
      </c>
      <c r="H1276" s="81" t="str">
        <f t="shared" si="126"/>
        <v/>
      </c>
      <c r="I1276" s="83" t="str">
        <f t="shared" si="121"/>
        <v/>
      </c>
      <c r="J1276" s="10" t="str">
        <f t="shared" si="124"/>
        <v/>
      </c>
    </row>
    <row r="1277" spans="1:10" x14ac:dyDescent="0.25">
      <c r="A1277" s="10" t="str">
        <f>IF(B1277="","",COUNTA($B$33:B1277)-COUNTBLANK($B$33:B1277))</f>
        <v/>
      </c>
      <c r="B1277" s="1"/>
      <c r="C1277" s="10" t="str">
        <f>IF(B1277="","",AVERAGE($B$33:B1277))</f>
        <v/>
      </c>
      <c r="D1277" s="10" t="str">
        <f>IF(B1277="","",_xlfn.STDEV.S($B$33:B1277))</f>
        <v/>
      </c>
      <c r="E1277" s="82" t="str">
        <f t="shared" si="125"/>
        <v/>
      </c>
      <c r="F1277" s="80" t="str">
        <f t="shared" si="122"/>
        <v/>
      </c>
      <c r="G1277" s="80" t="str">
        <f t="shared" si="123"/>
        <v/>
      </c>
      <c r="H1277" s="81" t="str">
        <f t="shared" si="126"/>
        <v/>
      </c>
      <c r="I1277" s="83" t="str">
        <f t="shared" si="121"/>
        <v/>
      </c>
      <c r="J1277" s="10" t="str">
        <f t="shared" si="124"/>
        <v/>
      </c>
    </row>
    <row r="1278" spans="1:10" x14ac:dyDescent="0.25">
      <c r="A1278" s="10" t="str">
        <f>IF(B1278="","",COUNTA($B$33:B1278)-COUNTBLANK($B$33:B1278))</f>
        <v/>
      </c>
      <c r="B1278" s="1"/>
      <c r="C1278" s="10" t="str">
        <f>IF(B1278="","",AVERAGE($B$33:B1278))</f>
        <v/>
      </c>
      <c r="D1278" s="10" t="str">
        <f>IF(B1278="","",_xlfn.STDEV.S($B$33:B1278))</f>
        <v/>
      </c>
      <c r="E1278" s="82" t="str">
        <f t="shared" si="125"/>
        <v/>
      </c>
      <c r="F1278" s="80" t="str">
        <f t="shared" si="122"/>
        <v/>
      </c>
      <c r="G1278" s="80" t="str">
        <f t="shared" si="123"/>
        <v/>
      </c>
      <c r="H1278" s="81" t="str">
        <f t="shared" si="126"/>
        <v/>
      </c>
      <c r="I1278" s="83" t="str">
        <f t="shared" si="121"/>
        <v/>
      </c>
      <c r="J1278" s="10" t="str">
        <f t="shared" si="124"/>
        <v/>
      </c>
    </row>
    <row r="1279" spans="1:10" x14ac:dyDescent="0.25">
      <c r="A1279" s="10" t="str">
        <f>IF(B1279="","",COUNTA($B$33:B1279)-COUNTBLANK($B$33:B1279))</f>
        <v/>
      </c>
      <c r="B1279" s="1"/>
      <c r="C1279" s="10" t="str">
        <f>IF(B1279="","",AVERAGE($B$33:B1279))</f>
        <v/>
      </c>
      <c r="D1279" s="10" t="str">
        <f>IF(B1279="","",_xlfn.STDEV.S($B$33:B1279))</f>
        <v/>
      </c>
      <c r="E1279" s="82" t="str">
        <f t="shared" si="125"/>
        <v/>
      </c>
      <c r="F1279" s="80" t="str">
        <f t="shared" si="122"/>
        <v/>
      </c>
      <c r="G1279" s="80" t="str">
        <f t="shared" si="123"/>
        <v/>
      </c>
      <c r="H1279" s="81" t="str">
        <f t="shared" si="126"/>
        <v/>
      </c>
      <c r="I1279" s="83" t="str">
        <f t="shared" si="121"/>
        <v/>
      </c>
      <c r="J1279" s="10" t="str">
        <f t="shared" si="124"/>
        <v/>
      </c>
    </row>
    <row r="1280" spans="1:10" x14ac:dyDescent="0.25">
      <c r="A1280" s="10" t="str">
        <f>IF(B1280="","",COUNTA($B$33:B1280)-COUNTBLANK($B$33:B1280))</f>
        <v/>
      </c>
      <c r="B1280" s="1"/>
      <c r="C1280" s="10" t="str">
        <f>IF(B1280="","",AVERAGE($B$33:B1280))</f>
        <v/>
      </c>
      <c r="D1280" s="10" t="str">
        <f>IF(B1280="","",_xlfn.STDEV.S($B$33:B1280))</f>
        <v/>
      </c>
      <c r="E1280" s="82" t="str">
        <f t="shared" si="125"/>
        <v/>
      </c>
      <c r="F1280" s="80" t="str">
        <f t="shared" si="122"/>
        <v/>
      </c>
      <c r="G1280" s="80" t="str">
        <f t="shared" si="123"/>
        <v/>
      </c>
      <c r="H1280" s="81" t="str">
        <f t="shared" si="126"/>
        <v/>
      </c>
      <c r="I1280" s="83" t="str">
        <f t="shared" si="121"/>
        <v/>
      </c>
      <c r="J1280" s="10" t="str">
        <f t="shared" si="124"/>
        <v/>
      </c>
    </row>
    <row r="1281" spans="1:10" x14ac:dyDescent="0.25">
      <c r="A1281" s="10" t="str">
        <f>IF(B1281="","",COUNTA($B$33:B1281)-COUNTBLANK($B$33:B1281))</f>
        <v/>
      </c>
      <c r="B1281" s="1"/>
      <c r="C1281" s="10" t="str">
        <f>IF(B1281="","",AVERAGE($B$33:B1281))</f>
        <v/>
      </c>
      <c r="D1281" s="10" t="str">
        <f>IF(B1281="","",_xlfn.STDEV.S($B$33:B1281))</f>
        <v/>
      </c>
      <c r="E1281" s="82" t="str">
        <f t="shared" si="125"/>
        <v/>
      </c>
      <c r="F1281" s="80" t="str">
        <f t="shared" si="122"/>
        <v/>
      </c>
      <c r="G1281" s="80" t="str">
        <f t="shared" si="123"/>
        <v/>
      </c>
      <c r="H1281" s="81" t="str">
        <f t="shared" si="126"/>
        <v/>
      </c>
      <c r="I1281" s="83" t="str">
        <f t="shared" si="121"/>
        <v/>
      </c>
      <c r="J1281" s="10" t="str">
        <f t="shared" si="124"/>
        <v/>
      </c>
    </row>
    <row r="1282" spans="1:10" x14ac:dyDescent="0.25">
      <c r="A1282" s="10" t="str">
        <f>IF(B1282="","",COUNTA($B$33:B1282)-COUNTBLANK($B$33:B1282))</f>
        <v/>
      </c>
      <c r="B1282" s="1"/>
      <c r="C1282" s="10" t="str">
        <f>IF(B1282="","",AVERAGE($B$33:B1282))</f>
        <v/>
      </c>
      <c r="D1282" s="10" t="str">
        <f>IF(B1282="","",_xlfn.STDEV.S($B$33:B1282))</f>
        <v/>
      </c>
      <c r="E1282" s="82" t="str">
        <f t="shared" si="125"/>
        <v/>
      </c>
      <c r="F1282" s="80" t="str">
        <f t="shared" si="122"/>
        <v/>
      </c>
      <c r="G1282" s="80" t="str">
        <f t="shared" si="123"/>
        <v/>
      </c>
      <c r="H1282" s="81" t="str">
        <f t="shared" si="126"/>
        <v/>
      </c>
      <c r="I1282" s="83" t="str">
        <f t="shared" si="121"/>
        <v/>
      </c>
      <c r="J1282" s="10" t="str">
        <f t="shared" si="124"/>
        <v/>
      </c>
    </row>
    <row r="1283" spans="1:10" x14ac:dyDescent="0.25">
      <c r="A1283" s="10" t="str">
        <f>IF(B1283="","",COUNTA($B$33:B1283)-COUNTBLANK($B$33:B1283))</f>
        <v/>
      </c>
      <c r="B1283" s="1"/>
      <c r="C1283" s="10" t="str">
        <f>IF(B1283="","",AVERAGE($B$33:B1283))</f>
        <v/>
      </c>
      <c r="D1283" s="10" t="str">
        <f>IF(B1283="","",_xlfn.STDEV.S($B$33:B1283))</f>
        <v/>
      </c>
      <c r="E1283" s="82" t="str">
        <f t="shared" si="125"/>
        <v/>
      </c>
      <c r="F1283" s="80" t="str">
        <f t="shared" si="122"/>
        <v/>
      </c>
      <c r="G1283" s="80" t="str">
        <f t="shared" si="123"/>
        <v/>
      </c>
      <c r="H1283" s="81" t="str">
        <f t="shared" si="126"/>
        <v/>
      </c>
      <c r="I1283" s="83" t="str">
        <f t="shared" si="121"/>
        <v/>
      </c>
      <c r="J1283" s="10" t="str">
        <f t="shared" si="124"/>
        <v/>
      </c>
    </row>
    <row r="1284" spans="1:10" x14ac:dyDescent="0.25">
      <c r="A1284" s="10" t="str">
        <f>IF(B1284="","",COUNTA($B$33:B1284)-COUNTBLANK($B$33:B1284))</f>
        <v/>
      </c>
      <c r="B1284" s="1"/>
      <c r="C1284" s="10" t="str">
        <f>IF(B1284="","",AVERAGE($B$33:B1284))</f>
        <v/>
      </c>
      <c r="D1284" s="10" t="str">
        <f>IF(B1284="","",_xlfn.STDEV.S($B$33:B1284))</f>
        <v/>
      </c>
      <c r="E1284" s="82" t="str">
        <f t="shared" si="125"/>
        <v/>
      </c>
      <c r="F1284" s="80" t="str">
        <f t="shared" si="122"/>
        <v/>
      </c>
      <c r="G1284" s="80" t="str">
        <f t="shared" si="123"/>
        <v/>
      </c>
      <c r="H1284" s="81" t="str">
        <f t="shared" si="126"/>
        <v/>
      </c>
      <c r="I1284" s="83" t="str">
        <f t="shared" si="121"/>
        <v/>
      </c>
      <c r="J1284" s="10" t="str">
        <f t="shared" si="124"/>
        <v/>
      </c>
    </row>
    <row r="1285" spans="1:10" x14ac:dyDescent="0.25">
      <c r="A1285" s="10" t="str">
        <f>IF(B1285="","",COUNTA($B$33:B1285)-COUNTBLANK($B$33:B1285))</f>
        <v/>
      </c>
      <c r="B1285" s="1"/>
      <c r="C1285" s="10" t="str">
        <f>IF(B1285="","",AVERAGE($B$33:B1285))</f>
        <v/>
      </c>
      <c r="D1285" s="10" t="str">
        <f>IF(B1285="","",_xlfn.STDEV.S($B$33:B1285))</f>
        <v/>
      </c>
      <c r="E1285" s="82" t="str">
        <f t="shared" si="125"/>
        <v/>
      </c>
      <c r="F1285" s="80" t="str">
        <f t="shared" si="122"/>
        <v/>
      </c>
      <c r="G1285" s="80" t="str">
        <f t="shared" si="123"/>
        <v/>
      </c>
      <c r="H1285" s="81" t="str">
        <f t="shared" si="126"/>
        <v/>
      </c>
      <c r="I1285" s="83" t="str">
        <f t="shared" si="121"/>
        <v/>
      </c>
      <c r="J1285" s="10" t="str">
        <f t="shared" si="124"/>
        <v/>
      </c>
    </row>
    <row r="1286" spans="1:10" x14ac:dyDescent="0.25">
      <c r="A1286" s="10" t="str">
        <f>IF(B1286="","",COUNTA($B$33:B1286)-COUNTBLANK($B$33:B1286))</f>
        <v/>
      </c>
      <c r="B1286" s="1"/>
      <c r="C1286" s="10" t="str">
        <f>IF(B1286="","",AVERAGE($B$33:B1286))</f>
        <v/>
      </c>
      <c r="D1286" s="10" t="str">
        <f>IF(B1286="","",_xlfn.STDEV.S($B$33:B1286))</f>
        <v/>
      </c>
      <c r="E1286" s="82" t="str">
        <f t="shared" si="125"/>
        <v/>
      </c>
      <c r="F1286" s="80" t="str">
        <f t="shared" si="122"/>
        <v/>
      </c>
      <c r="G1286" s="80" t="str">
        <f t="shared" si="123"/>
        <v/>
      </c>
      <c r="H1286" s="81" t="str">
        <f t="shared" si="126"/>
        <v/>
      </c>
      <c r="I1286" s="83" t="str">
        <f t="shared" si="121"/>
        <v/>
      </c>
      <c r="J1286" s="10" t="str">
        <f t="shared" si="124"/>
        <v/>
      </c>
    </row>
    <row r="1287" spans="1:10" x14ac:dyDescent="0.25">
      <c r="A1287" s="10" t="str">
        <f>IF(B1287="","",COUNTA($B$33:B1287)-COUNTBLANK($B$33:B1287))</f>
        <v/>
      </c>
      <c r="B1287" s="1"/>
      <c r="C1287" s="10" t="str">
        <f>IF(B1287="","",AVERAGE($B$33:B1287))</f>
        <v/>
      </c>
      <c r="D1287" s="10" t="str">
        <f>IF(B1287="","",_xlfn.STDEV.S($B$33:B1287))</f>
        <v/>
      </c>
      <c r="E1287" s="82" t="str">
        <f t="shared" si="125"/>
        <v/>
      </c>
      <c r="F1287" s="80" t="str">
        <f t="shared" si="122"/>
        <v/>
      </c>
      <c r="G1287" s="80" t="str">
        <f t="shared" si="123"/>
        <v/>
      </c>
      <c r="H1287" s="81" t="str">
        <f t="shared" si="126"/>
        <v/>
      </c>
      <c r="I1287" s="83" t="str">
        <f t="shared" si="121"/>
        <v/>
      </c>
      <c r="J1287" s="10" t="str">
        <f t="shared" si="124"/>
        <v/>
      </c>
    </row>
    <row r="1288" spans="1:10" x14ac:dyDescent="0.25">
      <c r="A1288" s="10" t="str">
        <f>IF(B1288="","",COUNTA($B$33:B1288)-COUNTBLANK($B$33:B1288))</f>
        <v/>
      </c>
      <c r="B1288" s="1"/>
      <c r="C1288" s="10" t="str">
        <f>IF(B1288="","",AVERAGE($B$33:B1288))</f>
        <v/>
      </c>
      <c r="D1288" s="10" t="str">
        <f>IF(B1288="","",_xlfn.STDEV.S($B$33:B1288))</f>
        <v/>
      </c>
      <c r="E1288" s="82" t="str">
        <f t="shared" si="125"/>
        <v/>
      </c>
      <c r="F1288" s="80" t="str">
        <f t="shared" si="122"/>
        <v/>
      </c>
      <c r="G1288" s="80" t="str">
        <f t="shared" si="123"/>
        <v/>
      </c>
      <c r="H1288" s="81" t="str">
        <f t="shared" si="126"/>
        <v/>
      </c>
      <c r="I1288" s="83" t="str">
        <f t="shared" si="121"/>
        <v/>
      </c>
      <c r="J1288" s="10" t="str">
        <f t="shared" si="124"/>
        <v/>
      </c>
    </row>
    <row r="1289" spans="1:10" x14ac:dyDescent="0.25">
      <c r="A1289" s="10" t="str">
        <f>IF(B1289="","",COUNTA($B$33:B1289)-COUNTBLANK($B$33:B1289))</f>
        <v/>
      </c>
      <c r="B1289" s="1"/>
      <c r="C1289" s="10" t="str">
        <f>IF(B1289="","",AVERAGE($B$33:B1289))</f>
        <v/>
      </c>
      <c r="D1289" s="10" t="str">
        <f>IF(B1289="","",_xlfn.STDEV.S($B$33:B1289))</f>
        <v/>
      </c>
      <c r="E1289" s="82" t="str">
        <f t="shared" si="125"/>
        <v/>
      </c>
      <c r="F1289" s="80" t="str">
        <f t="shared" si="122"/>
        <v/>
      </c>
      <c r="G1289" s="80" t="str">
        <f t="shared" si="123"/>
        <v/>
      </c>
      <c r="H1289" s="81" t="str">
        <f t="shared" si="126"/>
        <v/>
      </c>
      <c r="I1289" s="83" t="str">
        <f t="shared" si="121"/>
        <v/>
      </c>
      <c r="J1289" s="10" t="str">
        <f t="shared" si="124"/>
        <v/>
      </c>
    </row>
    <row r="1290" spans="1:10" x14ac:dyDescent="0.25">
      <c r="A1290" s="10" t="str">
        <f>IF(B1290="","",COUNTA($B$33:B1290)-COUNTBLANK($B$33:B1290))</f>
        <v/>
      </c>
      <c r="B1290" s="1"/>
      <c r="C1290" s="10" t="str">
        <f>IF(B1290="","",AVERAGE($B$33:B1290))</f>
        <v/>
      </c>
      <c r="D1290" s="10" t="str">
        <f>IF(B1290="","",_xlfn.STDEV.S($B$33:B1290))</f>
        <v/>
      </c>
      <c r="E1290" s="82" t="str">
        <f t="shared" si="125"/>
        <v/>
      </c>
      <c r="F1290" s="80" t="str">
        <f t="shared" si="122"/>
        <v/>
      </c>
      <c r="G1290" s="80" t="str">
        <f t="shared" si="123"/>
        <v/>
      </c>
      <c r="H1290" s="81" t="str">
        <f t="shared" si="126"/>
        <v/>
      </c>
      <c r="I1290" s="83" t="str">
        <f t="shared" si="121"/>
        <v/>
      </c>
      <c r="J1290" s="10" t="str">
        <f t="shared" si="124"/>
        <v/>
      </c>
    </row>
    <row r="1291" spans="1:10" x14ac:dyDescent="0.25">
      <c r="A1291" s="10" t="str">
        <f>IF(B1291="","",COUNTA($B$33:B1291)-COUNTBLANK($B$33:B1291))</f>
        <v/>
      </c>
      <c r="B1291" s="1"/>
      <c r="C1291" s="10" t="str">
        <f>IF(B1291="","",AVERAGE($B$33:B1291))</f>
        <v/>
      </c>
      <c r="D1291" s="10" t="str">
        <f>IF(B1291="","",_xlfn.STDEV.S($B$33:B1291))</f>
        <v/>
      </c>
      <c r="E1291" s="82" t="str">
        <f t="shared" si="125"/>
        <v/>
      </c>
      <c r="F1291" s="80" t="str">
        <f t="shared" si="122"/>
        <v/>
      </c>
      <c r="G1291" s="80" t="str">
        <f t="shared" si="123"/>
        <v/>
      </c>
      <c r="H1291" s="81" t="str">
        <f t="shared" si="126"/>
        <v/>
      </c>
      <c r="I1291" s="83" t="str">
        <f t="shared" si="121"/>
        <v/>
      </c>
      <c r="J1291" s="10" t="str">
        <f t="shared" si="124"/>
        <v/>
      </c>
    </row>
    <row r="1292" spans="1:10" x14ac:dyDescent="0.25">
      <c r="A1292" s="10" t="str">
        <f>IF(B1292="","",COUNTA($B$33:B1292)-COUNTBLANK($B$33:B1292))</f>
        <v/>
      </c>
      <c r="B1292" s="1"/>
      <c r="C1292" s="10" t="str">
        <f>IF(B1292="","",AVERAGE($B$33:B1292))</f>
        <v/>
      </c>
      <c r="D1292" s="10" t="str">
        <f>IF(B1292="","",_xlfn.STDEV.S($B$33:B1292))</f>
        <v/>
      </c>
      <c r="E1292" s="82" t="str">
        <f t="shared" si="125"/>
        <v/>
      </c>
      <c r="F1292" s="80" t="str">
        <f t="shared" si="122"/>
        <v/>
      </c>
      <c r="G1292" s="80" t="str">
        <f t="shared" si="123"/>
        <v/>
      </c>
      <c r="H1292" s="81" t="str">
        <f t="shared" si="126"/>
        <v/>
      </c>
      <c r="I1292" s="83" t="str">
        <f t="shared" si="121"/>
        <v/>
      </c>
      <c r="J1292" s="10" t="str">
        <f t="shared" si="124"/>
        <v/>
      </c>
    </row>
    <row r="1293" spans="1:10" x14ac:dyDescent="0.25">
      <c r="A1293" s="10" t="str">
        <f>IF(B1293="","",COUNTA($B$33:B1293)-COUNTBLANK($B$33:B1293))</f>
        <v/>
      </c>
      <c r="B1293" s="1"/>
      <c r="C1293" s="10" t="str">
        <f>IF(B1293="","",AVERAGE($B$33:B1293))</f>
        <v/>
      </c>
      <c r="D1293" s="10" t="str">
        <f>IF(B1293="","",_xlfn.STDEV.S($B$33:B1293))</f>
        <v/>
      </c>
      <c r="E1293" s="82" t="str">
        <f t="shared" si="125"/>
        <v/>
      </c>
      <c r="F1293" s="80" t="str">
        <f t="shared" si="122"/>
        <v/>
      </c>
      <c r="G1293" s="80" t="str">
        <f t="shared" si="123"/>
        <v/>
      </c>
      <c r="H1293" s="81" t="str">
        <f t="shared" si="126"/>
        <v/>
      </c>
      <c r="I1293" s="83" t="str">
        <f t="shared" si="121"/>
        <v/>
      </c>
      <c r="J1293" s="10" t="str">
        <f t="shared" si="124"/>
        <v/>
      </c>
    </row>
    <row r="1294" spans="1:10" x14ac:dyDescent="0.25">
      <c r="A1294" s="10" t="str">
        <f>IF(B1294="","",COUNTA($B$33:B1294)-COUNTBLANK($B$33:B1294))</f>
        <v/>
      </c>
      <c r="B1294" s="1"/>
      <c r="C1294" s="10" t="str">
        <f>IF(B1294="","",AVERAGE($B$33:B1294))</f>
        <v/>
      </c>
      <c r="D1294" s="10" t="str">
        <f>IF(B1294="","",_xlfn.STDEV.S($B$33:B1294))</f>
        <v/>
      </c>
      <c r="E1294" s="82" t="str">
        <f t="shared" si="125"/>
        <v/>
      </c>
      <c r="F1294" s="80" t="str">
        <f t="shared" si="122"/>
        <v/>
      </c>
      <c r="G1294" s="80" t="str">
        <f t="shared" si="123"/>
        <v/>
      </c>
      <c r="H1294" s="81" t="str">
        <f t="shared" si="126"/>
        <v/>
      </c>
      <c r="I1294" s="83" t="str">
        <f t="shared" si="121"/>
        <v/>
      </c>
      <c r="J1294" s="10" t="str">
        <f t="shared" si="124"/>
        <v/>
      </c>
    </row>
    <row r="1295" spans="1:10" x14ac:dyDescent="0.25">
      <c r="A1295" s="10" t="str">
        <f>IF(B1295="","",COUNTA($B$33:B1295)-COUNTBLANK($B$33:B1295))</f>
        <v/>
      </c>
      <c r="B1295" s="1"/>
      <c r="C1295" s="10" t="str">
        <f>IF(B1295="","",AVERAGE($B$33:B1295))</f>
        <v/>
      </c>
      <c r="D1295" s="10" t="str">
        <f>IF(B1295="","",_xlfn.STDEV.S($B$33:B1295))</f>
        <v/>
      </c>
      <c r="E1295" s="82" t="str">
        <f t="shared" si="125"/>
        <v/>
      </c>
      <c r="F1295" s="80" t="str">
        <f t="shared" si="122"/>
        <v/>
      </c>
      <c r="G1295" s="80" t="str">
        <f t="shared" si="123"/>
        <v/>
      </c>
      <c r="H1295" s="81" t="str">
        <f t="shared" si="126"/>
        <v/>
      </c>
      <c r="I1295" s="83" t="str">
        <f t="shared" si="121"/>
        <v/>
      </c>
      <c r="J1295" s="10" t="str">
        <f t="shared" si="124"/>
        <v/>
      </c>
    </row>
    <row r="1296" spans="1:10" x14ac:dyDescent="0.25">
      <c r="A1296" s="10" t="str">
        <f>IF(B1296="","",COUNTA($B$33:B1296)-COUNTBLANK($B$33:B1296))</f>
        <v/>
      </c>
      <c r="B1296" s="1"/>
      <c r="C1296" s="10" t="str">
        <f>IF(B1296="","",AVERAGE($B$33:B1296))</f>
        <v/>
      </c>
      <c r="D1296" s="10" t="str">
        <f>IF(B1296="","",_xlfn.STDEV.S($B$33:B1296))</f>
        <v/>
      </c>
      <c r="E1296" s="82" t="str">
        <f t="shared" si="125"/>
        <v/>
      </c>
      <c r="F1296" s="80" t="str">
        <f t="shared" si="122"/>
        <v/>
      </c>
      <c r="G1296" s="80" t="str">
        <f t="shared" si="123"/>
        <v/>
      </c>
      <c r="H1296" s="81" t="str">
        <f t="shared" si="126"/>
        <v/>
      </c>
      <c r="I1296" s="83" t="str">
        <f t="shared" ref="I1296:I1359" si="127">IF(D1296="","",_xlfn.CONFIDENCE.NORM(1-$C$11,E1296,A1296))</f>
        <v/>
      </c>
      <c r="J1296" s="10" t="str">
        <f t="shared" si="124"/>
        <v/>
      </c>
    </row>
    <row r="1297" spans="1:10" x14ac:dyDescent="0.25">
      <c r="A1297" s="10" t="str">
        <f>IF(B1297="","",COUNTA($B$33:B1297)-COUNTBLANK($B$33:B1297))</f>
        <v/>
      </c>
      <c r="B1297" s="1"/>
      <c r="C1297" s="10" t="str">
        <f>IF(B1297="","",AVERAGE($B$33:B1297))</f>
        <v/>
      </c>
      <c r="D1297" s="10" t="str">
        <f>IF(B1297="","",_xlfn.STDEV.S($B$33:B1297))</f>
        <v/>
      </c>
      <c r="E1297" s="82" t="str">
        <f t="shared" si="125"/>
        <v/>
      </c>
      <c r="F1297" s="80" t="str">
        <f t="shared" si="122"/>
        <v/>
      </c>
      <c r="G1297" s="80" t="str">
        <f t="shared" si="123"/>
        <v/>
      </c>
      <c r="H1297" s="81" t="str">
        <f t="shared" si="126"/>
        <v/>
      </c>
      <c r="I1297" s="83" t="str">
        <f t="shared" si="127"/>
        <v/>
      </c>
      <c r="J1297" s="10" t="str">
        <f t="shared" si="124"/>
        <v/>
      </c>
    </row>
    <row r="1298" spans="1:10" x14ac:dyDescent="0.25">
      <c r="A1298" s="10" t="str">
        <f>IF(B1298="","",COUNTA($B$33:B1298)-COUNTBLANK($B$33:B1298))</f>
        <v/>
      </c>
      <c r="B1298" s="1"/>
      <c r="C1298" s="10" t="str">
        <f>IF(B1298="","",AVERAGE($B$33:B1298))</f>
        <v/>
      </c>
      <c r="D1298" s="10" t="str">
        <f>IF(B1298="","",_xlfn.STDEV.S($B$33:B1298))</f>
        <v/>
      </c>
      <c r="E1298" s="82" t="str">
        <f t="shared" si="125"/>
        <v/>
      </c>
      <c r="F1298" s="80" t="str">
        <f t="shared" si="122"/>
        <v/>
      </c>
      <c r="G1298" s="80" t="str">
        <f t="shared" si="123"/>
        <v/>
      </c>
      <c r="H1298" s="81" t="str">
        <f t="shared" si="126"/>
        <v/>
      </c>
      <c r="I1298" s="83" t="str">
        <f t="shared" si="127"/>
        <v/>
      </c>
      <c r="J1298" s="10" t="str">
        <f t="shared" si="124"/>
        <v/>
      </c>
    </row>
    <row r="1299" spans="1:10" x14ac:dyDescent="0.25">
      <c r="A1299" s="10" t="str">
        <f>IF(B1299="","",COUNTA($B$33:B1299)-COUNTBLANK($B$33:B1299))</f>
        <v/>
      </c>
      <c r="B1299" s="1"/>
      <c r="C1299" s="10" t="str">
        <f>IF(B1299="","",AVERAGE($B$33:B1299))</f>
        <v/>
      </c>
      <c r="D1299" s="10" t="str">
        <f>IF(B1299="","",_xlfn.STDEV.S($B$33:B1299))</f>
        <v/>
      </c>
      <c r="E1299" s="82" t="str">
        <f t="shared" si="125"/>
        <v/>
      </c>
      <c r="F1299" s="80" t="str">
        <f t="shared" si="122"/>
        <v/>
      </c>
      <c r="G1299" s="80" t="str">
        <f t="shared" si="123"/>
        <v/>
      </c>
      <c r="H1299" s="81" t="str">
        <f t="shared" si="126"/>
        <v/>
      </c>
      <c r="I1299" s="83" t="str">
        <f t="shared" si="127"/>
        <v/>
      </c>
      <c r="J1299" s="10" t="str">
        <f t="shared" si="124"/>
        <v/>
      </c>
    </row>
    <row r="1300" spans="1:10" x14ac:dyDescent="0.25">
      <c r="A1300" s="10" t="str">
        <f>IF(B1300="","",COUNTA($B$33:B1300)-COUNTBLANK($B$33:B1300))</f>
        <v/>
      </c>
      <c r="B1300" s="1"/>
      <c r="C1300" s="10" t="str">
        <f>IF(B1300="","",AVERAGE($B$33:B1300))</f>
        <v/>
      </c>
      <c r="D1300" s="10" t="str">
        <f>IF(B1300="","",_xlfn.STDEV.S($B$33:B1300))</f>
        <v/>
      </c>
      <c r="E1300" s="82" t="str">
        <f t="shared" si="125"/>
        <v/>
      </c>
      <c r="F1300" s="80" t="str">
        <f t="shared" si="122"/>
        <v/>
      </c>
      <c r="G1300" s="80" t="str">
        <f t="shared" si="123"/>
        <v/>
      </c>
      <c r="H1300" s="81" t="str">
        <f t="shared" si="126"/>
        <v/>
      </c>
      <c r="I1300" s="83" t="str">
        <f t="shared" si="127"/>
        <v/>
      </c>
      <c r="J1300" s="10" t="str">
        <f t="shared" si="124"/>
        <v/>
      </c>
    </row>
    <row r="1301" spans="1:10" x14ac:dyDescent="0.25">
      <c r="A1301" s="10" t="str">
        <f>IF(B1301="","",COUNTA($B$33:B1301)-COUNTBLANK($B$33:B1301))</f>
        <v/>
      </c>
      <c r="B1301" s="1"/>
      <c r="C1301" s="10" t="str">
        <f>IF(B1301="","",AVERAGE($B$33:B1301))</f>
        <v/>
      </c>
      <c r="D1301" s="10" t="str">
        <f>IF(B1301="","",_xlfn.STDEV.S($B$33:B1301))</f>
        <v/>
      </c>
      <c r="E1301" s="82" t="str">
        <f t="shared" si="125"/>
        <v/>
      </c>
      <c r="F1301" s="80" t="str">
        <f t="shared" si="122"/>
        <v/>
      </c>
      <c r="G1301" s="80" t="str">
        <f t="shared" si="123"/>
        <v/>
      </c>
      <c r="H1301" s="81" t="str">
        <f t="shared" si="126"/>
        <v/>
      </c>
      <c r="I1301" s="83" t="str">
        <f t="shared" si="127"/>
        <v/>
      </c>
      <c r="J1301" s="10" t="str">
        <f t="shared" si="124"/>
        <v/>
      </c>
    </row>
    <row r="1302" spans="1:10" x14ac:dyDescent="0.25">
      <c r="A1302" s="10" t="str">
        <f>IF(B1302="","",COUNTA($B$33:B1302)-COUNTBLANK($B$33:B1302))</f>
        <v/>
      </c>
      <c r="B1302" s="1"/>
      <c r="C1302" s="10" t="str">
        <f>IF(B1302="","",AVERAGE($B$33:B1302))</f>
        <v/>
      </c>
      <c r="D1302" s="10" t="str">
        <f>IF(B1302="","",_xlfn.STDEV.S($B$33:B1302))</f>
        <v/>
      </c>
      <c r="E1302" s="82" t="str">
        <f t="shared" si="125"/>
        <v/>
      </c>
      <c r="F1302" s="80" t="str">
        <f t="shared" si="122"/>
        <v/>
      </c>
      <c r="G1302" s="80" t="str">
        <f t="shared" si="123"/>
        <v/>
      </c>
      <c r="H1302" s="81" t="str">
        <f t="shared" si="126"/>
        <v/>
      </c>
      <c r="I1302" s="83" t="str">
        <f t="shared" si="127"/>
        <v/>
      </c>
      <c r="J1302" s="10" t="str">
        <f t="shared" si="124"/>
        <v/>
      </c>
    </row>
    <row r="1303" spans="1:10" x14ac:dyDescent="0.25">
      <c r="A1303" s="10" t="str">
        <f>IF(B1303="","",COUNTA($B$33:B1303)-COUNTBLANK($B$33:B1303))</f>
        <v/>
      </c>
      <c r="B1303" s="1"/>
      <c r="C1303" s="10" t="str">
        <f>IF(B1303="","",AVERAGE($B$33:B1303))</f>
        <v/>
      </c>
      <c r="D1303" s="10" t="str">
        <f>IF(B1303="","",_xlfn.STDEV.S($B$33:B1303))</f>
        <v/>
      </c>
      <c r="E1303" s="82" t="str">
        <f t="shared" si="125"/>
        <v/>
      </c>
      <c r="F1303" s="80" t="str">
        <f t="shared" si="122"/>
        <v/>
      </c>
      <c r="G1303" s="80" t="str">
        <f t="shared" si="123"/>
        <v/>
      </c>
      <c r="H1303" s="81" t="str">
        <f t="shared" si="126"/>
        <v/>
      </c>
      <c r="I1303" s="83" t="str">
        <f t="shared" si="127"/>
        <v/>
      </c>
      <c r="J1303" s="10" t="str">
        <f t="shared" si="124"/>
        <v/>
      </c>
    </row>
    <row r="1304" spans="1:10" x14ac:dyDescent="0.25">
      <c r="A1304" s="10" t="str">
        <f>IF(B1304="","",COUNTA($B$33:B1304)-COUNTBLANK($B$33:B1304))</f>
        <v/>
      </c>
      <c r="B1304" s="1"/>
      <c r="C1304" s="10" t="str">
        <f>IF(B1304="","",AVERAGE($B$33:B1304))</f>
        <v/>
      </c>
      <c r="D1304" s="10" t="str">
        <f>IF(B1304="","",_xlfn.STDEV.S($B$33:B1304))</f>
        <v/>
      </c>
      <c r="E1304" s="82" t="str">
        <f t="shared" si="125"/>
        <v/>
      </c>
      <c r="F1304" s="80" t="str">
        <f t="shared" si="122"/>
        <v/>
      </c>
      <c r="G1304" s="80" t="str">
        <f t="shared" si="123"/>
        <v/>
      </c>
      <c r="H1304" s="81" t="str">
        <f t="shared" si="126"/>
        <v/>
      </c>
      <c r="I1304" s="83" t="str">
        <f t="shared" si="127"/>
        <v/>
      </c>
      <c r="J1304" s="10" t="str">
        <f t="shared" si="124"/>
        <v/>
      </c>
    </row>
    <row r="1305" spans="1:10" x14ac:dyDescent="0.25">
      <c r="A1305" s="10" t="str">
        <f>IF(B1305="","",COUNTA($B$33:B1305)-COUNTBLANK($B$33:B1305))</f>
        <v/>
      </c>
      <c r="B1305" s="1"/>
      <c r="C1305" s="10" t="str">
        <f>IF(B1305="","",AVERAGE($B$33:B1305))</f>
        <v/>
      </c>
      <c r="D1305" s="10" t="str">
        <f>IF(B1305="","",_xlfn.STDEV.S($B$33:B1305))</f>
        <v/>
      </c>
      <c r="E1305" s="82" t="str">
        <f t="shared" si="125"/>
        <v/>
      </c>
      <c r="F1305" s="80" t="str">
        <f t="shared" si="122"/>
        <v/>
      </c>
      <c r="G1305" s="80" t="str">
        <f t="shared" si="123"/>
        <v/>
      </c>
      <c r="H1305" s="81" t="str">
        <f t="shared" si="126"/>
        <v/>
      </c>
      <c r="I1305" s="83" t="str">
        <f t="shared" si="127"/>
        <v/>
      </c>
      <c r="J1305" s="10" t="str">
        <f t="shared" si="124"/>
        <v/>
      </c>
    </row>
    <row r="1306" spans="1:10" x14ac:dyDescent="0.25">
      <c r="A1306" s="10" t="str">
        <f>IF(B1306="","",COUNTA($B$33:B1306)-COUNTBLANK($B$33:B1306))</f>
        <v/>
      </c>
      <c r="B1306" s="1"/>
      <c r="C1306" s="10" t="str">
        <f>IF(B1306="","",AVERAGE($B$33:B1306))</f>
        <v/>
      </c>
      <c r="D1306" s="10" t="str">
        <f>IF(B1306="","",_xlfn.STDEV.S($B$33:B1306))</f>
        <v/>
      </c>
      <c r="E1306" s="82" t="str">
        <f t="shared" si="125"/>
        <v/>
      </c>
      <c r="F1306" s="80" t="str">
        <f t="shared" si="122"/>
        <v/>
      </c>
      <c r="G1306" s="80" t="str">
        <f t="shared" si="123"/>
        <v/>
      </c>
      <c r="H1306" s="81" t="str">
        <f t="shared" si="126"/>
        <v/>
      </c>
      <c r="I1306" s="83" t="str">
        <f t="shared" si="127"/>
        <v/>
      </c>
      <c r="J1306" s="10" t="str">
        <f t="shared" si="124"/>
        <v/>
      </c>
    </row>
    <row r="1307" spans="1:10" x14ac:dyDescent="0.25">
      <c r="A1307" s="10" t="str">
        <f>IF(B1307="","",COUNTA($B$33:B1307)-COUNTBLANK($B$33:B1307))</f>
        <v/>
      </c>
      <c r="B1307" s="1"/>
      <c r="C1307" s="10" t="str">
        <f>IF(B1307="","",AVERAGE($B$33:B1307))</f>
        <v/>
      </c>
      <c r="D1307" s="10" t="str">
        <f>IF(B1307="","",_xlfn.STDEV.S($B$33:B1307))</f>
        <v/>
      </c>
      <c r="E1307" s="82" t="str">
        <f t="shared" si="125"/>
        <v/>
      </c>
      <c r="F1307" s="80" t="str">
        <f t="shared" si="122"/>
        <v/>
      </c>
      <c r="G1307" s="80" t="str">
        <f t="shared" si="123"/>
        <v/>
      </c>
      <c r="H1307" s="81" t="str">
        <f t="shared" si="126"/>
        <v/>
      </c>
      <c r="I1307" s="83" t="str">
        <f t="shared" si="127"/>
        <v/>
      </c>
      <c r="J1307" s="10" t="str">
        <f t="shared" si="124"/>
        <v/>
      </c>
    </row>
    <row r="1308" spans="1:10" x14ac:dyDescent="0.25">
      <c r="A1308" s="10" t="str">
        <f>IF(B1308="","",COUNTA($B$33:B1308)-COUNTBLANK($B$33:B1308))</f>
        <v/>
      </c>
      <c r="B1308" s="1"/>
      <c r="C1308" s="10" t="str">
        <f>IF(B1308="","",AVERAGE($B$33:B1308))</f>
        <v/>
      </c>
      <c r="D1308" s="10" t="str">
        <f>IF(B1308="","",_xlfn.STDEV.S($B$33:B1308))</f>
        <v/>
      </c>
      <c r="E1308" s="82" t="str">
        <f t="shared" si="125"/>
        <v/>
      </c>
      <c r="F1308" s="80" t="str">
        <f t="shared" si="122"/>
        <v/>
      </c>
      <c r="G1308" s="80" t="str">
        <f t="shared" si="123"/>
        <v/>
      </c>
      <c r="H1308" s="81" t="str">
        <f t="shared" si="126"/>
        <v/>
      </c>
      <c r="I1308" s="83" t="str">
        <f t="shared" si="127"/>
        <v/>
      </c>
      <c r="J1308" s="10" t="str">
        <f t="shared" si="124"/>
        <v/>
      </c>
    </row>
    <row r="1309" spans="1:10" x14ac:dyDescent="0.25">
      <c r="A1309" s="10" t="str">
        <f>IF(B1309="","",COUNTA($B$33:B1309)-COUNTBLANK($B$33:B1309))</f>
        <v/>
      </c>
      <c r="B1309" s="1"/>
      <c r="C1309" s="10" t="str">
        <f>IF(B1309="","",AVERAGE($B$33:B1309))</f>
        <v/>
      </c>
      <c r="D1309" s="10" t="str">
        <f>IF(B1309="","",_xlfn.STDEV.S($B$33:B1309))</f>
        <v/>
      </c>
      <c r="E1309" s="82" t="str">
        <f t="shared" si="125"/>
        <v/>
      </c>
      <c r="F1309" s="80" t="str">
        <f t="shared" si="122"/>
        <v/>
      </c>
      <c r="G1309" s="80" t="str">
        <f t="shared" si="123"/>
        <v/>
      </c>
      <c r="H1309" s="81" t="str">
        <f t="shared" si="126"/>
        <v/>
      </c>
      <c r="I1309" s="83" t="str">
        <f t="shared" si="127"/>
        <v/>
      </c>
      <c r="J1309" s="10" t="str">
        <f t="shared" si="124"/>
        <v/>
      </c>
    </row>
    <row r="1310" spans="1:10" x14ac:dyDescent="0.25">
      <c r="A1310" s="10" t="str">
        <f>IF(B1310="","",COUNTA($B$33:B1310)-COUNTBLANK($B$33:B1310))</f>
        <v/>
      </c>
      <c r="B1310" s="1"/>
      <c r="C1310" s="10" t="str">
        <f>IF(B1310="","",AVERAGE($B$33:B1310))</f>
        <v/>
      </c>
      <c r="D1310" s="10" t="str">
        <f>IF(B1310="","",_xlfn.STDEV.S($B$33:B1310))</f>
        <v/>
      </c>
      <c r="E1310" s="82" t="str">
        <f t="shared" si="125"/>
        <v/>
      </c>
      <c r="F1310" s="80" t="str">
        <f t="shared" si="122"/>
        <v/>
      </c>
      <c r="G1310" s="80" t="str">
        <f t="shared" si="123"/>
        <v/>
      </c>
      <c r="H1310" s="81" t="str">
        <f t="shared" si="126"/>
        <v/>
      </c>
      <c r="I1310" s="83" t="str">
        <f t="shared" si="127"/>
        <v/>
      </c>
      <c r="J1310" s="10" t="str">
        <f t="shared" si="124"/>
        <v/>
      </c>
    </row>
    <row r="1311" spans="1:10" x14ac:dyDescent="0.25">
      <c r="A1311" s="10" t="str">
        <f>IF(B1311="","",COUNTA($B$33:B1311)-COUNTBLANK($B$33:B1311))</f>
        <v/>
      </c>
      <c r="B1311" s="1"/>
      <c r="C1311" s="10" t="str">
        <f>IF(B1311="","",AVERAGE($B$33:B1311))</f>
        <v/>
      </c>
      <c r="D1311" s="10" t="str">
        <f>IF(B1311="","",_xlfn.STDEV.S($B$33:B1311))</f>
        <v/>
      </c>
      <c r="E1311" s="82" t="str">
        <f t="shared" si="125"/>
        <v/>
      </c>
      <c r="F1311" s="80" t="str">
        <f t="shared" si="122"/>
        <v/>
      </c>
      <c r="G1311" s="80" t="str">
        <f t="shared" si="123"/>
        <v/>
      </c>
      <c r="H1311" s="81" t="str">
        <f t="shared" si="126"/>
        <v/>
      </c>
      <c r="I1311" s="83" t="str">
        <f t="shared" si="127"/>
        <v/>
      </c>
      <c r="J1311" s="10" t="str">
        <f t="shared" si="124"/>
        <v/>
      </c>
    </row>
    <row r="1312" spans="1:10" x14ac:dyDescent="0.25">
      <c r="A1312" s="10" t="str">
        <f>IF(B1312="","",COUNTA($B$33:B1312)-COUNTBLANK($B$33:B1312))</f>
        <v/>
      </c>
      <c r="B1312" s="1"/>
      <c r="C1312" s="10" t="str">
        <f>IF(B1312="","",AVERAGE($B$33:B1312))</f>
        <v/>
      </c>
      <c r="D1312" s="10" t="str">
        <f>IF(B1312="","",_xlfn.STDEV.S($B$33:B1312))</f>
        <v/>
      </c>
      <c r="E1312" s="82" t="str">
        <f t="shared" si="125"/>
        <v/>
      </c>
      <c r="F1312" s="80" t="str">
        <f t="shared" si="122"/>
        <v/>
      </c>
      <c r="G1312" s="80" t="str">
        <f t="shared" si="123"/>
        <v/>
      </c>
      <c r="H1312" s="81" t="str">
        <f t="shared" si="126"/>
        <v/>
      </c>
      <c r="I1312" s="83" t="str">
        <f t="shared" si="127"/>
        <v/>
      </c>
      <c r="J1312" s="10" t="str">
        <f t="shared" si="124"/>
        <v/>
      </c>
    </row>
    <row r="1313" spans="1:10" x14ac:dyDescent="0.25">
      <c r="A1313" s="10" t="str">
        <f>IF(B1313="","",COUNTA($B$33:B1313)-COUNTBLANK($B$33:B1313))</f>
        <v/>
      </c>
      <c r="B1313" s="1"/>
      <c r="C1313" s="10" t="str">
        <f>IF(B1313="","",AVERAGE($B$33:B1313))</f>
        <v/>
      </c>
      <c r="D1313" s="10" t="str">
        <f>IF(B1313="","",_xlfn.STDEV.S($B$33:B1313))</f>
        <v/>
      </c>
      <c r="E1313" s="82" t="str">
        <f t="shared" si="125"/>
        <v/>
      </c>
      <c r="F1313" s="80" t="str">
        <f t="shared" si="122"/>
        <v/>
      </c>
      <c r="G1313" s="80" t="str">
        <f t="shared" si="123"/>
        <v/>
      </c>
      <c r="H1313" s="81" t="str">
        <f t="shared" si="126"/>
        <v/>
      </c>
      <c r="I1313" s="83" t="str">
        <f t="shared" si="127"/>
        <v/>
      </c>
      <c r="J1313" s="10" t="str">
        <f t="shared" si="124"/>
        <v/>
      </c>
    </row>
    <row r="1314" spans="1:10" x14ac:dyDescent="0.25">
      <c r="A1314" s="10" t="str">
        <f>IF(B1314="","",COUNTA($B$33:B1314)-COUNTBLANK($B$33:B1314))</f>
        <v/>
      </c>
      <c r="B1314" s="1"/>
      <c r="C1314" s="10" t="str">
        <f>IF(B1314="","",AVERAGE($B$33:B1314))</f>
        <v/>
      </c>
      <c r="D1314" s="10" t="str">
        <f>IF(B1314="","",_xlfn.STDEV.S($B$33:B1314))</f>
        <v/>
      </c>
      <c r="E1314" s="82" t="str">
        <f t="shared" si="125"/>
        <v/>
      </c>
      <c r="F1314" s="80" t="str">
        <f t="shared" ref="F1314:F1377" si="128">IF(D1314="","",($C$5-$C$4)/(6*D1314))</f>
        <v/>
      </c>
      <c r="G1314" s="80" t="str">
        <f t="shared" ref="G1314:G1377" si="129">IF(D1314="","",MIN(($C$5-C1314)/(3*D1314),(C1314-$C$4)/(3*D1314)))</f>
        <v/>
      </c>
      <c r="H1314" s="81" t="str">
        <f t="shared" si="126"/>
        <v/>
      </c>
      <c r="I1314" s="83" t="str">
        <f t="shared" si="127"/>
        <v/>
      </c>
      <c r="J1314" s="10" t="str">
        <f t="shared" ref="J1314:J1377" si="130">IF(B1314="","",B1314)</f>
        <v/>
      </c>
    </row>
    <row r="1315" spans="1:10" x14ac:dyDescent="0.25">
      <c r="A1315" s="10" t="str">
        <f>IF(B1315="","",COUNTA($B$33:B1315)-COUNTBLANK($B$33:B1315))</f>
        <v/>
      </c>
      <c r="B1315" s="1"/>
      <c r="C1315" s="10" t="str">
        <f>IF(B1315="","",AVERAGE($B$33:B1315))</f>
        <v/>
      </c>
      <c r="D1315" s="10" t="str">
        <f>IF(B1315="","",_xlfn.STDEV.S($B$33:B1315))</f>
        <v/>
      </c>
      <c r="E1315" s="82" t="str">
        <f t="shared" si="125"/>
        <v/>
      </c>
      <c r="F1315" s="80" t="str">
        <f t="shared" si="128"/>
        <v/>
      </c>
      <c r="G1315" s="80" t="str">
        <f t="shared" si="129"/>
        <v/>
      </c>
      <c r="H1315" s="81" t="str">
        <f t="shared" si="126"/>
        <v/>
      </c>
      <c r="I1315" s="83" t="str">
        <f t="shared" si="127"/>
        <v/>
      </c>
      <c r="J1315" s="10" t="str">
        <f t="shared" si="130"/>
        <v/>
      </c>
    </row>
    <row r="1316" spans="1:10" x14ac:dyDescent="0.25">
      <c r="A1316" s="10" t="str">
        <f>IF(B1316="","",COUNTA($B$33:B1316)-COUNTBLANK($B$33:B1316))</f>
        <v/>
      </c>
      <c r="B1316" s="1"/>
      <c r="C1316" s="10" t="str">
        <f>IF(B1316="","",AVERAGE($B$33:B1316))</f>
        <v/>
      </c>
      <c r="D1316" s="10" t="str">
        <f>IF(B1316="","",_xlfn.STDEV.S($B$33:B1316))</f>
        <v/>
      </c>
      <c r="E1316" s="82" t="str">
        <f t="shared" si="125"/>
        <v/>
      </c>
      <c r="F1316" s="80" t="str">
        <f t="shared" si="128"/>
        <v/>
      </c>
      <c r="G1316" s="80" t="str">
        <f t="shared" si="129"/>
        <v/>
      </c>
      <c r="H1316" s="81" t="str">
        <f t="shared" si="126"/>
        <v/>
      </c>
      <c r="I1316" s="83" t="str">
        <f t="shared" si="127"/>
        <v/>
      </c>
      <c r="J1316" s="10" t="str">
        <f t="shared" si="130"/>
        <v/>
      </c>
    </row>
    <row r="1317" spans="1:10" x14ac:dyDescent="0.25">
      <c r="A1317" s="10" t="str">
        <f>IF(B1317="","",COUNTA($B$33:B1317)-COUNTBLANK($B$33:B1317))</f>
        <v/>
      </c>
      <c r="B1317" s="1"/>
      <c r="C1317" s="10" t="str">
        <f>IF(B1317="","",AVERAGE($B$33:B1317))</f>
        <v/>
      </c>
      <c r="D1317" s="10" t="str">
        <f>IF(B1317="","",_xlfn.STDEV.S($B$33:B1317))</f>
        <v/>
      </c>
      <c r="E1317" s="82" t="str">
        <f t="shared" si="125"/>
        <v/>
      </c>
      <c r="F1317" s="80" t="str">
        <f t="shared" si="128"/>
        <v/>
      </c>
      <c r="G1317" s="80" t="str">
        <f t="shared" si="129"/>
        <v/>
      </c>
      <c r="H1317" s="81" t="str">
        <f t="shared" si="126"/>
        <v/>
      </c>
      <c r="I1317" s="83" t="str">
        <f t="shared" si="127"/>
        <v/>
      </c>
      <c r="J1317" s="10" t="str">
        <f t="shared" si="130"/>
        <v/>
      </c>
    </row>
    <row r="1318" spans="1:10" x14ac:dyDescent="0.25">
      <c r="A1318" s="10" t="str">
        <f>IF(B1318="","",COUNTA($B$33:B1318)-COUNTBLANK($B$33:B1318))</f>
        <v/>
      </c>
      <c r="B1318" s="1"/>
      <c r="C1318" s="10" t="str">
        <f>IF(B1318="","",AVERAGE($B$33:B1318))</f>
        <v/>
      </c>
      <c r="D1318" s="10" t="str">
        <f>IF(B1318="","",_xlfn.STDEV.S($B$33:B1318))</f>
        <v/>
      </c>
      <c r="E1318" s="82" t="str">
        <f t="shared" ref="E1318:E1381" si="131">IF(D1318="","",D1318/C1318)</f>
        <v/>
      </c>
      <c r="F1318" s="80" t="str">
        <f t="shared" si="128"/>
        <v/>
      </c>
      <c r="G1318" s="80" t="str">
        <f t="shared" si="129"/>
        <v/>
      </c>
      <c r="H1318" s="81" t="str">
        <f t="shared" ref="H1318:H1381" si="132">IF(D1318="","",F1318/(1+9*(F1318-G1318)^2))</f>
        <v/>
      </c>
      <c r="I1318" s="83" t="str">
        <f t="shared" si="127"/>
        <v/>
      </c>
      <c r="J1318" s="10" t="str">
        <f t="shared" si="130"/>
        <v/>
      </c>
    </row>
    <row r="1319" spans="1:10" x14ac:dyDescent="0.25">
      <c r="A1319" s="10" t="str">
        <f>IF(B1319="","",COUNTA($B$33:B1319)-COUNTBLANK($B$33:B1319))</f>
        <v/>
      </c>
      <c r="B1319" s="1"/>
      <c r="C1319" s="10" t="str">
        <f>IF(B1319="","",AVERAGE($B$33:B1319))</f>
        <v/>
      </c>
      <c r="D1319" s="10" t="str">
        <f>IF(B1319="","",_xlfn.STDEV.S($B$33:B1319))</f>
        <v/>
      </c>
      <c r="E1319" s="82" t="str">
        <f t="shared" si="131"/>
        <v/>
      </c>
      <c r="F1319" s="80" t="str">
        <f t="shared" si="128"/>
        <v/>
      </c>
      <c r="G1319" s="80" t="str">
        <f t="shared" si="129"/>
        <v/>
      </c>
      <c r="H1319" s="81" t="str">
        <f t="shared" si="132"/>
        <v/>
      </c>
      <c r="I1319" s="83" t="str">
        <f t="shared" si="127"/>
        <v/>
      </c>
      <c r="J1319" s="10" t="str">
        <f t="shared" si="130"/>
        <v/>
      </c>
    </row>
    <row r="1320" spans="1:10" x14ac:dyDescent="0.25">
      <c r="A1320" s="10" t="str">
        <f>IF(B1320="","",COUNTA($B$33:B1320)-COUNTBLANK($B$33:B1320))</f>
        <v/>
      </c>
      <c r="B1320" s="1"/>
      <c r="C1320" s="10" t="str">
        <f>IF(B1320="","",AVERAGE($B$33:B1320))</f>
        <v/>
      </c>
      <c r="D1320" s="10" t="str">
        <f>IF(B1320="","",_xlfn.STDEV.S($B$33:B1320))</f>
        <v/>
      </c>
      <c r="E1320" s="82" t="str">
        <f t="shared" si="131"/>
        <v/>
      </c>
      <c r="F1320" s="80" t="str">
        <f t="shared" si="128"/>
        <v/>
      </c>
      <c r="G1320" s="80" t="str">
        <f t="shared" si="129"/>
        <v/>
      </c>
      <c r="H1320" s="81" t="str">
        <f t="shared" si="132"/>
        <v/>
      </c>
      <c r="I1320" s="83" t="str">
        <f t="shared" si="127"/>
        <v/>
      </c>
      <c r="J1320" s="10" t="str">
        <f t="shared" si="130"/>
        <v/>
      </c>
    </row>
    <row r="1321" spans="1:10" x14ac:dyDescent="0.25">
      <c r="A1321" s="10" t="str">
        <f>IF(B1321="","",COUNTA($B$33:B1321)-COUNTBLANK($B$33:B1321))</f>
        <v/>
      </c>
      <c r="B1321" s="1"/>
      <c r="C1321" s="10" t="str">
        <f>IF(B1321="","",AVERAGE($B$33:B1321))</f>
        <v/>
      </c>
      <c r="D1321" s="10" t="str">
        <f>IF(B1321="","",_xlfn.STDEV.S($B$33:B1321))</f>
        <v/>
      </c>
      <c r="E1321" s="82" t="str">
        <f t="shared" si="131"/>
        <v/>
      </c>
      <c r="F1321" s="80" t="str">
        <f t="shared" si="128"/>
        <v/>
      </c>
      <c r="G1321" s="80" t="str">
        <f t="shared" si="129"/>
        <v/>
      </c>
      <c r="H1321" s="81" t="str">
        <f t="shared" si="132"/>
        <v/>
      </c>
      <c r="I1321" s="83" t="str">
        <f t="shared" si="127"/>
        <v/>
      </c>
      <c r="J1321" s="10" t="str">
        <f t="shared" si="130"/>
        <v/>
      </c>
    </row>
    <row r="1322" spans="1:10" x14ac:dyDescent="0.25">
      <c r="A1322" s="10" t="str">
        <f>IF(B1322="","",COUNTA($B$33:B1322)-COUNTBLANK($B$33:B1322))</f>
        <v/>
      </c>
      <c r="B1322" s="1"/>
      <c r="C1322" s="10" t="str">
        <f>IF(B1322="","",AVERAGE($B$33:B1322))</f>
        <v/>
      </c>
      <c r="D1322" s="10" t="str">
        <f>IF(B1322="","",_xlfn.STDEV.S($B$33:B1322))</f>
        <v/>
      </c>
      <c r="E1322" s="82" t="str">
        <f t="shared" si="131"/>
        <v/>
      </c>
      <c r="F1322" s="80" t="str">
        <f t="shared" si="128"/>
        <v/>
      </c>
      <c r="G1322" s="80" t="str">
        <f t="shared" si="129"/>
        <v/>
      </c>
      <c r="H1322" s="81" t="str">
        <f t="shared" si="132"/>
        <v/>
      </c>
      <c r="I1322" s="83" t="str">
        <f t="shared" si="127"/>
        <v/>
      </c>
      <c r="J1322" s="10" t="str">
        <f t="shared" si="130"/>
        <v/>
      </c>
    </row>
    <row r="1323" spans="1:10" x14ac:dyDescent="0.25">
      <c r="A1323" s="10" t="str">
        <f>IF(B1323="","",COUNTA($B$33:B1323)-COUNTBLANK($B$33:B1323))</f>
        <v/>
      </c>
      <c r="B1323" s="1"/>
      <c r="C1323" s="10" t="str">
        <f>IF(B1323="","",AVERAGE($B$33:B1323))</f>
        <v/>
      </c>
      <c r="D1323" s="10" t="str">
        <f>IF(B1323="","",_xlfn.STDEV.S($B$33:B1323))</f>
        <v/>
      </c>
      <c r="E1323" s="82" t="str">
        <f t="shared" si="131"/>
        <v/>
      </c>
      <c r="F1323" s="80" t="str">
        <f t="shared" si="128"/>
        <v/>
      </c>
      <c r="G1323" s="80" t="str">
        <f t="shared" si="129"/>
        <v/>
      </c>
      <c r="H1323" s="81" t="str">
        <f t="shared" si="132"/>
        <v/>
      </c>
      <c r="I1323" s="83" t="str">
        <f t="shared" si="127"/>
        <v/>
      </c>
      <c r="J1323" s="10" t="str">
        <f t="shared" si="130"/>
        <v/>
      </c>
    </row>
    <row r="1324" spans="1:10" x14ac:dyDescent="0.25">
      <c r="A1324" s="10" t="str">
        <f>IF(B1324="","",COUNTA($B$33:B1324)-COUNTBLANK($B$33:B1324))</f>
        <v/>
      </c>
      <c r="B1324" s="1"/>
      <c r="C1324" s="10" t="str">
        <f>IF(B1324="","",AVERAGE($B$33:B1324))</f>
        <v/>
      </c>
      <c r="D1324" s="10" t="str">
        <f>IF(B1324="","",_xlfn.STDEV.S($B$33:B1324))</f>
        <v/>
      </c>
      <c r="E1324" s="82" t="str">
        <f t="shared" si="131"/>
        <v/>
      </c>
      <c r="F1324" s="80" t="str">
        <f t="shared" si="128"/>
        <v/>
      </c>
      <c r="G1324" s="80" t="str">
        <f t="shared" si="129"/>
        <v/>
      </c>
      <c r="H1324" s="81" t="str">
        <f t="shared" si="132"/>
        <v/>
      </c>
      <c r="I1324" s="83" t="str">
        <f t="shared" si="127"/>
        <v/>
      </c>
      <c r="J1324" s="10" t="str">
        <f t="shared" si="130"/>
        <v/>
      </c>
    </row>
    <row r="1325" spans="1:10" x14ac:dyDescent="0.25">
      <c r="A1325" s="10" t="str">
        <f>IF(B1325="","",COUNTA($B$33:B1325)-COUNTBLANK($B$33:B1325))</f>
        <v/>
      </c>
      <c r="B1325" s="1"/>
      <c r="C1325" s="10" t="str">
        <f>IF(B1325="","",AVERAGE($B$33:B1325))</f>
        <v/>
      </c>
      <c r="D1325" s="10" t="str">
        <f>IF(B1325="","",_xlfn.STDEV.S($B$33:B1325))</f>
        <v/>
      </c>
      <c r="E1325" s="82" t="str">
        <f t="shared" si="131"/>
        <v/>
      </c>
      <c r="F1325" s="80" t="str">
        <f t="shared" si="128"/>
        <v/>
      </c>
      <c r="G1325" s="80" t="str">
        <f t="shared" si="129"/>
        <v/>
      </c>
      <c r="H1325" s="81" t="str">
        <f t="shared" si="132"/>
        <v/>
      </c>
      <c r="I1325" s="83" t="str">
        <f t="shared" si="127"/>
        <v/>
      </c>
      <c r="J1325" s="10" t="str">
        <f t="shared" si="130"/>
        <v/>
      </c>
    </row>
    <row r="1326" spans="1:10" x14ac:dyDescent="0.25">
      <c r="A1326" s="10" t="str">
        <f>IF(B1326="","",COUNTA($B$33:B1326)-COUNTBLANK($B$33:B1326))</f>
        <v/>
      </c>
      <c r="B1326" s="1"/>
      <c r="C1326" s="10" t="str">
        <f>IF(B1326="","",AVERAGE($B$33:B1326))</f>
        <v/>
      </c>
      <c r="D1326" s="10" t="str">
        <f>IF(B1326="","",_xlfn.STDEV.S($B$33:B1326))</f>
        <v/>
      </c>
      <c r="E1326" s="82" t="str">
        <f t="shared" si="131"/>
        <v/>
      </c>
      <c r="F1326" s="80" t="str">
        <f t="shared" si="128"/>
        <v/>
      </c>
      <c r="G1326" s="80" t="str">
        <f t="shared" si="129"/>
        <v/>
      </c>
      <c r="H1326" s="81" t="str">
        <f t="shared" si="132"/>
        <v/>
      </c>
      <c r="I1326" s="83" t="str">
        <f t="shared" si="127"/>
        <v/>
      </c>
      <c r="J1326" s="10" t="str">
        <f t="shared" si="130"/>
        <v/>
      </c>
    </row>
    <row r="1327" spans="1:10" x14ac:dyDescent="0.25">
      <c r="A1327" s="10" t="str">
        <f>IF(B1327="","",COUNTA($B$33:B1327)-COUNTBLANK($B$33:B1327))</f>
        <v/>
      </c>
      <c r="B1327" s="1"/>
      <c r="C1327" s="10" t="str">
        <f>IF(B1327="","",AVERAGE($B$33:B1327))</f>
        <v/>
      </c>
      <c r="D1327" s="10" t="str">
        <f>IF(B1327="","",_xlfn.STDEV.S($B$33:B1327))</f>
        <v/>
      </c>
      <c r="E1327" s="82" t="str">
        <f t="shared" si="131"/>
        <v/>
      </c>
      <c r="F1327" s="80" t="str">
        <f t="shared" si="128"/>
        <v/>
      </c>
      <c r="G1327" s="80" t="str">
        <f t="shared" si="129"/>
        <v/>
      </c>
      <c r="H1327" s="81" t="str">
        <f t="shared" si="132"/>
        <v/>
      </c>
      <c r="I1327" s="83" t="str">
        <f t="shared" si="127"/>
        <v/>
      </c>
      <c r="J1327" s="10" t="str">
        <f t="shared" si="130"/>
        <v/>
      </c>
    </row>
    <row r="1328" spans="1:10" x14ac:dyDescent="0.25">
      <c r="A1328" s="10" t="str">
        <f>IF(B1328="","",COUNTA($B$33:B1328)-COUNTBLANK($B$33:B1328))</f>
        <v/>
      </c>
      <c r="B1328" s="1"/>
      <c r="C1328" s="10" t="str">
        <f>IF(B1328="","",AVERAGE($B$33:B1328))</f>
        <v/>
      </c>
      <c r="D1328" s="10" t="str">
        <f>IF(B1328="","",_xlfn.STDEV.S($B$33:B1328))</f>
        <v/>
      </c>
      <c r="E1328" s="82" t="str">
        <f t="shared" si="131"/>
        <v/>
      </c>
      <c r="F1328" s="80" t="str">
        <f t="shared" si="128"/>
        <v/>
      </c>
      <c r="G1328" s="80" t="str">
        <f t="shared" si="129"/>
        <v/>
      </c>
      <c r="H1328" s="81" t="str">
        <f t="shared" si="132"/>
        <v/>
      </c>
      <c r="I1328" s="83" t="str">
        <f t="shared" si="127"/>
        <v/>
      </c>
      <c r="J1328" s="10" t="str">
        <f t="shared" si="130"/>
        <v/>
      </c>
    </row>
    <row r="1329" spans="1:10" x14ac:dyDescent="0.25">
      <c r="A1329" s="10" t="str">
        <f>IF(B1329="","",COUNTA($B$33:B1329)-COUNTBLANK($B$33:B1329))</f>
        <v/>
      </c>
      <c r="B1329" s="1"/>
      <c r="C1329" s="10" t="str">
        <f>IF(B1329="","",AVERAGE($B$33:B1329))</f>
        <v/>
      </c>
      <c r="D1329" s="10" t="str">
        <f>IF(B1329="","",_xlfn.STDEV.S($B$33:B1329))</f>
        <v/>
      </c>
      <c r="E1329" s="82" t="str">
        <f t="shared" si="131"/>
        <v/>
      </c>
      <c r="F1329" s="80" t="str">
        <f t="shared" si="128"/>
        <v/>
      </c>
      <c r="G1329" s="80" t="str">
        <f t="shared" si="129"/>
        <v/>
      </c>
      <c r="H1329" s="81" t="str">
        <f t="shared" si="132"/>
        <v/>
      </c>
      <c r="I1329" s="83" t="str">
        <f t="shared" si="127"/>
        <v/>
      </c>
      <c r="J1329" s="10" t="str">
        <f t="shared" si="130"/>
        <v/>
      </c>
    </row>
    <row r="1330" spans="1:10" x14ac:dyDescent="0.25">
      <c r="A1330" s="10" t="str">
        <f>IF(B1330="","",COUNTA($B$33:B1330)-COUNTBLANK($B$33:B1330))</f>
        <v/>
      </c>
      <c r="B1330" s="1"/>
      <c r="C1330" s="10" t="str">
        <f>IF(B1330="","",AVERAGE($B$33:B1330))</f>
        <v/>
      </c>
      <c r="D1330" s="10" t="str">
        <f>IF(B1330="","",_xlfn.STDEV.S($B$33:B1330))</f>
        <v/>
      </c>
      <c r="E1330" s="82" t="str">
        <f t="shared" si="131"/>
        <v/>
      </c>
      <c r="F1330" s="80" t="str">
        <f t="shared" si="128"/>
        <v/>
      </c>
      <c r="G1330" s="80" t="str">
        <f t="shared" si="129"/>
        <v/>
      </c>
      <c r="H1330" s="81" t="str">
        <f t="shared" si="132"/>
        <v/>
      </c>
      <c r="I1330" s="83" t="str">
        <f t="shared" si="127"/>
        <v/>
      </c>
      <c r="J1330" s="10" t="str">
        <f t="shared" si="130"/>
        <v/>
      </c>
    </row>
    <row r="1331" spans="1:10" x14ac:dyDescent="0.25">
      <c r="A1331" s="10" t="str">
        <f>IF(B1331="","",COUNTA($B$33:B1331)-COUNTBLANK($B$33:B1331))</f>
        <v/>
      </c>
      <c r="B1331" s="1"/>
      <c r="C1331" s="10" t="str">
        <f>IF(B1331="","",AVERAGE($B$33:B1331))</f>
        <v/>
      </c>
      <c r="D1331" s="10" t="str">
        <f>IF(B1331="","",_xlfn.STDEV.S($B$33:B1331))</f>
        <v/>
      </c>
      <c r="E1331" s="82" t="str">
        <f t="shared" si="131"/>
        <v/>
      </c>
      <c r="F1331" s="80" t="str">
        <f t="shared" si="128"/>
        <v/>
      </c>
      <c r="G1331" s="80" t="str">
        <f t="shared" si="129"/>
        <v/>
      </c>
      <c r="H1331" s="81" t="str">
        <f t="shared" si="132"/>
        <v/>
      </c>
      <c r="I1331" s="83" t="str">
        <f t="shared" si="127"/>
        <v/>
      </c>
      <c r="J1331" s="10" t="str">
        <f t="shared" si="130"/>
        <v/>
      </c>
    </row>
    <row r="1332" spans="1:10" x14ac:dyDescent="0.25">
      <c r="A1332" s="10" t="str">
        <f>IF(B1332="","",COUNTA($B$33:B1332)-COUNTBLANK($B$33:B1332))</f>
        <v/>
      </c>
      <c r="B1332" s="1"/>
      <c r="C1332" s="10" t="str">
        <f>IF(B1332="","",AVERAGE($B$33:B1332))</f>
        <v/>
      </c>
      <c r="D1332" s="10" t="str">
        <f>IF(B1332="","",_xlfn.STDEV.S($B$33:B1332))</f>
        <v/>
      </c>
      <c r="E1332" s="82" t="str">
        <f t="shared" si="131"/>
        <v/>
      </c>
      <c r="F1332" s="80" t="str">
        <f t="shared" si="128"/>
        <v/>
      </c>
      <c r="G1332" s="80" t="str">
        <f t="shared" si="129"/>
        <v/>
      </c>
      <c r="H1332" s="81" t="str">
        <f t="shared" si="132"/>
        <v/>
      </c>
      <c r="I1332" s="83" t="str">
        <f t="shared" si="127"/>
        <v/>
      </c>
      <c r="J1332" s="10" t="str">
        <f t="shared" si="130"/>
        <v/>
      </c>
    </row>
    <row r="1333" spans="1:10" x14ac:dyDescent="0.25">
      <c r="A1333" s="10" t="str">
        <f>IF(B1333="","",COUNTA($B$33:B1333)-COUNTBLANK($B$33:B1333))</f>
        <v/>
      </c>
      <c r="B1333" s="1"/>
      <c r="C1333" s="10" t="str">
        <f>IF(B1333="","",AVERAGE($B$33:B1333))</f>
        <v/>
      </c>
      <c r="D1333" s="10" t="str">
        <f>IF(B1333="","",_xlfn.STDEV.S($B$33:B1333))</f>
        <v/>
      </c>
      <c r="E1333" s="82" t="str">
        <f t="shared" si="131"/>
        <v/>
      </c>
      <c r="F1333" s="80" t="str">
        <f t="shared" si="128"/>
        <v/>
      </c>
      <c r="G1333" s="80" t="str">
        <f t="shared" si="129"/>
        <v/>
      </c>
      <c r="H1333" s="81" t="str">
        <f t="shared" si="132"/>
        <v/>
      </c>
      <c r="I1333" s="83" t="str">
        <f t="shared" si="127"/>
        <v/>
      </c>
      <c r="J1333" s="10" t="str">
        <f t="shared" si="130"/>
        <v/>
      </c>
    </row>
    <row r="1334" spans="1:10" x14ac:dyDescent="0.25">
      <c r="A1334" s="10" t="str">
        <f>IF(B1334="","",COUNTA($B$33:B1334)-COUNTBLANK($B$33:B1334))</f>
        <v/>
      </c>
      <c r="B1334" s="1"/>
      <c r="C1334" s="10" t="str">
        <f>IF(B1334="","",AVERAGE($B$33:B1334))</f>
        <v/>
      </c>
      <c r="D1334" s="10" t="str">
        <f>IF(B1334="","",_xlfn.STDEV.S($B$33:B1334))</f>
        <v/>
      </c>
      <c r="E1334" s="82" t="str">
        <f t="shared" si="131"/>
        <v/>
      </c>
      <c r="F1334" s="80" t="str">
        <f t="shared" si="128"/>
        <v/>
      </c>
      <c r="G1334" s="80" t="str">
        <f t="shared" si="129"/>
        <v/>
      </c>
      <c r="H1334" s="81" t="str">
        <f t="shared" si="132"/>
        <v/>
      </c>
      <c r="I1334" s="83" t="str">
        <f t="shared" si="127"/>
        <v/>
      </c>
      <c r="J1334" s="10" t="str">
        <f t="shared" si="130"/>
        <v/>
      </c>
    </row>
    <row r="1335" spans="1:10" x14ac:dyDescent="0.25">
      <c r="A1335" s="10" t="str">
        <f>IF(B1335="","",COUNTA($B$33:B1335)-COUNTBLANK($B$33:B1335))</f>
        <v/>
      </c>
      <c r="B1335" s="1"/>
      <c r="C1335" s="10" t="str">
        <f>IF(B1335="","",AVERAGE($B$33:B1335))</f>
        <v/>
      </c>
      <c r="D1335" s="10" t="str">
        <f>IF(B1335="","",_xlfn.STDEV.S($B$33:B1335))</f>
        <v/>
      </c>
      <c r="E1335" s="82" t="str">
        <f t="shared" si="131"/>
        <v/>
      </c>
      <c r="F1335" s="80" t="str">
        <f t="shared" si="128"/>
        <v/>
      </c>
      <c r="G1335" s="80" t="str">
        <f t="shared" si="129"/>
        <v/>
      </c>
      <c r="H1335" s="81" t="str">
        <f t="shared" si="132"/>
        <v/>
      </c>
      <c r="I1335" s="83" t="str">
        <f t="shared" si="127"/>
        <v/>
      </c>
      <c r="J1335" s="10" t="str">
        <f t="shared" si="130"/>
        <v/>
      </c>
    </row>
    <row r="1336" spans="1:10" x14ac:dyDescent="0.25">
      <c r="A1336" s="10" t="str">
        <f>IF(B1336="","",COUNTA($B$33:B1336)-COUNTBLANK($B$33:B1336))</f>
        <v/>
      </c>
      <c r="B1336" s="1"/>
      <c r="C1336" s="10" t="str">
        <f>IF(B1336="","",AVERAGE($B$33:B1336))</f>
        <v/>
      </c>
      <c r="D1336" s="10" t="str">
        <f>IF(B1336="","",_xlfn.STDEV.S($B$33:B1336))</f>
        <v/>
      </c>
      <c r="E1336" s="82" t="str">
        <f t="shared" si="131"/>
        <v/>
      </c>
      <c r="F1336" s="80" t="str">
        <f t="shared" si="128"/>
        <v/>
      </c>
      <c r="G1336" s="80" t="str">
        <f t="shared" si="129"/>
        <v/>
      </c>
      <c r="H1336" s="81" t="str">
        <f t="shared" si="132"/>
        <v/>
      </c>
      <c r="I1336" s="83" t="str">
        <f t="shared" si="127"/>
        <v/>
      </c>
      <c r="J1336" s="10" t="str">
        <f t="shared" si="130"/>
        <v/>
      </c>
    </row>
    <row r="1337" spans="1:10" x14ac:dyDescent="0.25">
      <c r="A1337" s="10" t="str">
        <f>IF(B1337="","",COUNTA($B$33:B1337)-COUNTBLANK($B$33:B1337))</f>
        <v/>
      </c>
      <c r="B1337" s="1"/>
      <c r="C1337" s="10" t="str">
        <f>IF(B1337="","",AVERAGE($B$33:B1337))</f>
        <v/>
      </c>
      <c r="D1337" s="10" t="str">
        <f>IF(B1337="","",_xlfn.STDEV.S($B$33:B1337))</f>
        <v/>
      </c>
      <c r="E1337" s="82" t="str">
        <f t="shared" si="131"/>
        <v/>
      </c>
      <c r="F1337" s="80" t="str">
        <f t="shared" si="128"/>
        <v/>
      </c>
      <c r="G1337" s="80" t="str">
        <f t="shared" si="129"/>
        <v/>
      </c>
      <c r="H1337" s="81" t="str">
        <f t="shared" si="132"/>
        <v/>
      </c>
      <c r="I1337" s="83" t="str">
        <f t="shared" si="127"/>
        <v/>
      </c>
      <c r="J1337" s="10" t="str">
        <f t="shared" si="130"/>
        <v/>
      </c>
    </row>
    <row r="1338" spans="1:10" x14ac:dyDescent="0.25">
      <c r="A1338" s="10" t="str">
        <f>IF(B1338="","",COUNTA($B$33:B1338)-COUNTBLANK($B$33:B1338))</f>
        <v/>
      </c>
      <c r="B1338" s="1"/>
      <c r="C1338" s="10" t="str">
        <f>IF(B1338="","",AVERAGE($B$33:B1338))</f>
        <v/>
      </c>
      <c r="D1338" s="10" t="str">
        <f>IF(B1338="","",_xlfn.STDEV.S($B$33:B1338))</f>
        <v/>
      </c>
      <c r="E1338" s="82" t="str">
        <f t="shared" si="131"/>
        <v/>
      </c>
      <c r="F1338" s="80" t="str">
        <f t="shared" si="128"/>
        <v/>
      </c>
      <c r="G1338" s="80" t="str">
        <f t="shared" si="129"/>
        <v/>
      </c>
      <c r="H1338" s="81" t="str">
        <f t="shared" si="132"/>
        <v/>
      </c>
      <c r="I1338" s="83" t="str">
        <f t="shared" si="127"/>
        <v/>
      </c>
      <c r="J1338" s="10" t="str">
        <f t="shared" si="130"/>
        <v/>
      </c>
    </row>
    <row r="1339" spans="1:10" x14ac:dyDescent="0.25">
      <c r="A1339" s="10" t="str">
        <f>IF(B1339="","",COUNTA($B$33:B1339)-COUNTBLANK($B$33:B1339))</f>
        <v/>
      </c>
      <c r="B1339" s="1"/>
      <c r="C1339" s="10" t="str">
        <f>IF(B1339="","",AVERAGE($B$33:B1339))</f>
        <v/>
      </c>
      <c r="D1339" s="10" t="str">
        <f>IF(B1339="","",_xlfn.STDEV.S($B$33:B1339))</f>
        <v/>
      </c>
      <c r="E1339" s="82" t="str">
        <f t="shared" si="131"/>
        <v/>
      </c>
      <c r="F1339" s="80" t="str">
        <f t="shared" si="128"/>
        <v/>
      </c>
      <c r="G1339" s="80" t="str">
        <f t="shared" si="129"/>
        <v/>
      </c>
      <c r="H1339" s="81" t="str">
        <f t="shared" si="132"/>
        <v/>
      </c>
      <c r="I1339" s="83" t="str">
        <f t="shared" si="127"/>
        <v/>
      </c>
      <c r="J1339" s="10" t="str">
        <f t="shared" si="130"/>
        <v/>
      </c>
    </row>
    <row r="1340" spans="1:10" x14ac:dyDescent="0.25">
      <c r="A1340" s="10" t="str">
        <f>IF(B1340="","",COUNTA($B$33:B1340)-COUNTBLANK($B$33:B1340))</f>
        <v/>
      </c>
      <c r="B1340" s="1"/>
      <c r="C1340" s="10" t="str">
        <f>IF(B1340="","",AVERAGE($B$33:B1340))</f>
        <v/>
      </c>
      <c r="D1340" s="10" t="str">
        <f>IF(B1340="","",_xlfn.STDEV.S($B$33:B1340))</f>
        <v/>
      </c>
      <c r="E1340" s="82" t="str">
        <f t="shared" si="131"/>
        <v/>
      </c>
      <c r="F1340" s="80" t="str">
        <f t="shared" si="128"/>
        <v/>
      </c>
      <c r="G1340" s="80" t="str">
        <f t="shared" si="129"/>
        <v/>
      </c>
      <c r="H1340" s="81" t="str">
        <f t="shared" si="132"/>
        <v/>
      </c>
      <c r="I1340" s="83" t="str">
        <f t="shared" si="127"/>
        <v/>
      </c>
      <c r="J1340" s="10" t="str">
        <f t="shared" si="130"/>
        <v/>
      </c>
    </row>
    <row r="1341" spans="1:10" x14ac:dyDescent="0.25">
      <c r="A1341" s="10" t="str">
        <f>IF(B1341="","",COUNTA($B$33:B1341)-COUNTBLANK($B$33:B1341))</f>
        <v/>
      </c>
      <c r="B1341" s="1"/>
      <c r="C1341" s="10" t="str">
        <f>IF(B1341="","",AVERAGE($B$33:B1341))</f>
        <v/>
      </c>
      <c r="D1341" s="10" t="str">
        <f>IF(B1341="","",_xlfn.STDEV.S($B$33:B1341))</f>
        <v/>
      </c>
      <c r="E1341" s="82" t="str">
        <f t="shared" si="131"/>
        <v/>
      </c>
      <c r="F1341" s="80" t="str">
        <f t="shared" si="128"/>
        <v/>
      </c>
      <c r="G1341" s="80" t="str">
        <f t="shared" si="129"/>
        <v/>
      </c>
      <c r="H1341" s="81" t="str">
        <f t="shared" si="132"/>
        <v/>
      </c>
      <c r="I1341" s="83" t="str">
        <f t="shared" si="127"/>
        <v/>
      </c>
      <c r="J1341" s="10" t="str">
        <f t="shared" si="130"/>
        <v/>
      </c>
    </row>
    <row r="1342" spans="1:10" x14ac:dyDescent="0.25">
      <c r="A1342" s="10" t="str">
        <f>IF(B1342="","",COUNTA($B$33:B1342)-COUNTBLANK($B$33:B1342))</f>
        <v/>
      </c>
      <c r="B1342" s="1"/>
      <c r="C1342" s="10" t="str">
        <f>IF(B1342="","",AVERAGE($B$33:B1342))</f>
        <v/>
      </c>
      <c r="D1342" s="10" t="str">
        <f>IF(B1342="","",_xlfn.STDEV.S($B$33:B1342))</f>
        <v/>
      </c>
      <c r="E1342" s="82" t="str">
        <f t="shared" si="131"/>
        <v/>
      </c>
      <c r="F1342" s="80" t="str">
        <f t="shared" si="128"/>
        <v/>
      </c>
      <c r="G1342" s="80" t="str">
        <f t="shared" si="129"/>
        <v/>
      </c>
      <c r="H1342" s="81" t="str">
        <f t="shared" si="132"/>
        <v/>
      </c>
      <c r="I1342" s="83" t="str">
        <f t="shared" si="127"/>
        <v/>
      </c>
      <c r="J1342" s="10" t="str">
        <f t="shared" si="130"/>
        <v/>
      </c>
    </row>
    <row r="1343" spans="1:10" x14ac:dyDescent="0.25">
      <c r="A1343" s="10" t="str">
        <f>IF(B1343="","",COUNTA($B$33:B1343)-COUNTBLANK($B$33:B1343))</f>
        <v/>
      </c>
      <c r="B1343" s="1"/>
      <c r="C1343" s="10" t="str">
        <f>IF(B1343="","",AVERAGE($B$33:B1343))</f>
        <v/>
      </c>
      <c r="D1343" s="10" t="str">
        <f>IF(B1343="","",_xlfn.STDEV.S($B$33:B1343))</f>
        <v/>
      </c>
      <c r="E1343" s="82" t="str">
        <f t="shared" si="131"/>
        <v/>
      </c>
      <c r="F1343" s="80" t="str">
        <f t="shared" si="128"/>
        <v/>
      </c>
      <c r="G1343" s="80" t="str">
        <f t="shared" si="129"/>
        <v/>
      </c>
      <c r="H1343" s="81" t="str">
        <f t="shared" si="132"/>
        <v/>
      </c>
      <c r="I1343" s="83" t="str">
        <f t="shared" si="127"/>
        <v/>
      </c>
      <c r="J1343" s="10" t="str">
        <f t="shared" si="130"/>
        <v/>
      </c>
    </row>
    <row r="1344" spans="1:10" x14ac:dyDescent="0.25">
      <c r="A1344" s="10" t="str">
        <f>IF(B1344="","",COUNTA($B$33:B1344)-COUNTBLANK($B$33:B1344))</f>
        <v/>
      </c>
      <c r="B1344" s="1"/>
      <c r="C1344" s="10" t="str">
        <f>IF(B1344="","",AVERAGE($B$33:B1344))</f>
        <v/>
      </c>
      <c r="D1344" s="10" t="str">
        <f>IF(B1344="","",_xlfn.STDEV.S($B$33:B1344))</f>
        <v/>
      </c>
      <c r="E1344" s="82" t="str">
        <f t="shared" si="131"/>
        <v/>
      </c>
      <c r="F1344" s="80" t="str">
        <f t="shared" si="128"/>
        <v/>
      </c>
      <c r="G1344" s="80" t="str">
        <f t="shared" si="129"/>
        <v/>
      </c>
      <c r="H1344" s="81" t="str">
        <f t="shared" si="132"/>
        <v/>
      </c>
      <c r="I1344" s="83" t="str">
        <f t="shared" si="127"/>
        <v/>
      </c>
      <c r="J1344" s="10" t="str">
        <f t="shared" si="130"/>
        <v/>
      </c>
    </row>
    <row r="1345" spans="1:10" x14ac:dyDescent="0.25">
      <c r="A1345" s="10" t="str">
        <f>IF(B1345="","",COUNTA($B$33:B1345)-COUNTBLANK($B$33:B1345))</f>
        <v/>
      </c>
      <c r="B1345" s="1"/>
      <c r="C1345" s="10" t="str">
        <f>IF(B1345="","",AVERAGE($B$33:B1345))</f>
        <v/>
      </c>
      <c r="D1345" s="10" t="str">
        <f>IF(B1345="","",_xlfn.STDEV.S($B$33:B1345))</f>
        <v/>
      </c>
      <c r="E1345" s="82" t="str">
        <f t="shared" si="131"/>
        <v/>
      </c>
      <c r="F1345" s="80" t="str">
        <f t="shared" si="128"/>
        <v/>
      </c>
      <c r="G1345" s="80" t="str">
        <f t="shared" si="129"/>
        <v/>
      </c>
      <c r="H1345" s="81" t="str">
        <f t="shared" si="132"/>
        <v/>
      </c>
      <c r="I1345" s="83" t="str">
        <f t="shared" si="127"/>
        <v/>
      </c>
      <c r="J1345" s="10" t="str">
        <f t="shared" si="130"/>
        <v/>
      </c>
    </row>
    <row r="1346" spans="1:10" x14ac:dyDescent="0.25">
      <c r="A1346" s="10" t="str">
        <f>IF(B1346="","",COUNTA($B$33:B1346)-COUNTBLANK($B$33:B1346))</f>
        <v/>
      </c>
      <c r="B1346" s="1"/>
      <c r="C1346" s="10" t="str">
        <f>IF(B1346="","",AVERAGE($B$33:B1346))</f>
        <v/>
      </c>
      <c r="D1346" s="10" t="str">
        <f>IF(B1346="","",_xlfn.STDEV.S($B$33:B1346))</f>
        <v/>
      </c>
      <c r="E1346" s="82" t="str">
        <f t="shared" si="131"/>
        <v/>
      </c>
      <c r="F1346" s="80" t="str">
        <f t="shared" si="128"/>
        <v/>
      </c>
      <c r="G1346" s="80" t="str">
        <f t="shared" si="129"/>
        <v/>
      </c>
      <c r="H1346" s="81" t="str">
        <f t="shared" si="132"/>
        <v/>
      </c>
      <c r="I1346" s="83" t="str">
        <f t="shared" si="127"/>
        <v/>
      </c>
      <c r="J1346" s="10" t="str">
        <f t="shared" si="130"/>
        <v/>
      </c>
    </row>
    <row r="1347" spans="1:10" x14ac:dyDescent="0.25">
      <c r="A1347" s="10" t="str">
        <f>IF(B1347="","",COUNTA($B$33:B1347)-COUNTBLANK($B$33:B1347))</f>
        <v/>
      </c>
      <c r="B1347" s="1"/>
      <c r="C1347" s="10" t="str">
        <f>IF(B1347="","",AVERAGE($B$33:B1347))</f>
        <v/>
      </c>
      <c r="D1347" s="10" t="str">
        <f>IF(B1347="","",_xlfn.STDEV.S($B$33:B1347))</f>
        <v/>
      </c>
      <c r="E1347" s="82" t="str">
        <f t="shared" si="131"/>
        <v/>
      </c>
      <c r="F1347" s="80" t="str">
        <f t="shared" si="128"/>
        <v/>
      </c>
      <c r="G1347" s="80" t="str">
        <f t="shared" si="129"/>
        <v/>
      </c>
      <c r="H1347" s="81" t="str">
        <f t="shared" si="132"/>
        <v/>
      </c>
      <c r="I1347" s="83" t="str">
        <f t="shared" si="127"/>
        <v/>
      </c>
      <c r="J1347" s="10" t="str">
        <f t="shared" si="130"/>
        <v/>
      </c>
    </row>
    <row r="1348" spans="1:10" x14ac:dyDescent="0.25">
      <c r="A1348" s="10" t="str">
        <f>IF(B1348="","",COUNTA($B$33:B1348)-COUNTBLANK($B$33:B1348))</f>
        <v/>
      </c>
      <c r="B1348" s="1"/>
      <c r="C1348" s="10" t="str">
        <f>IF(B1348="","",AVERAGE($B$33:B1348))</f>
        <v/>
      </c>
      <c r="D1348" s="10" t="str">
        <f>IF(B1348="","",_xlfn.STDEV.S($B$33:B1348))</f>
        <v/>
      </c>
      <c r="E1348" s="82" t="str">
        <f t="shared" si="131"/>
        <v/>
      </c>
      <c r="F1348" s="80" t="str">
        <f t="shared" si="128"/>
        <v/>
      </c>
      <c r="G1348" s="80" t="str">
        <f t="shared" si="129"/>
        <v/>
      </c>
      <c r="H1348" s="81" t="str">
        <f t="shared" si="132"/>
        <v/>
      </c>
      <c r="I1348" s="83" t="str">
        <f t="shared" si="127"/>
        <v/>
      </c>
      <c r="J1348" s="10" t="str">
        <f t="shared" si="130"/>
        <v/>
      </c>
    </row>
    <row r="1349" spans="1:10" x14ac:dyDescent="0.25">
      <c r="A1349" s="10" t="str">
        <f>IF(B1349="","",COUNTA($B$33:B1349)-COUNTBLANK($B$33:B1349))</f>
        <v/>
      </c>
      <c r="B1349" s="1"/>
      <c r="C1349" s="10" t="str">
        <f>IF(B1349="","",AVERAGE($B$33:B1349))</f>
        <v/>
      </c>
      <c r="D1349" s="10" t="str">
        <f>IF(B1349="","",_xlfn.STDEV.S($B$33:B1349))</f>
        <v/>
      </c>
      <c r="E1349" s="82" t="str">
        <f t="shared" si="131"/>
        <v/>
      </c>
      <c r="F1349" s="80" t="str">
        <f t="shared" si="128"/>
        <v/>
      </c>
      <c r="G1349" s="80" t="str">
        <f t="shared" si="129"/>
        <v/>
      </c>
      <c r="H1349" s="81" t="str">
        <f t="shared" si="132"/>
        <v/>
      </c>
      <c r="I1349" s="83" t="str">
        <f t="shared" si="127"/>
        <v/>
      </c>
      <c r="J1349" s="10" t="str">
        <f t="shared" si="130"/>
        <v/>
      </c>
    </row>
    <row r="1350" spans="1:10" x14ac:dyDescent="0.25">
      <c r="A1350" s="10" t="str">
        <f>IF(B1350="","",COUNTA($B$33:B1350)-COUNTBLANK($B$33:B1350))</f>
        <v/>
      </c>
      <c r="B1350" s="1"/>
      <c r="C1350" s="10" t="str">
        <f>IF(B1350="","",AVERAGE($B$33:B1350))</f>
        <v/>
      </c>
      <c r="D1350" s="10" t="str">
        <f>IF(B1350="","",_xlfn.STDEV.S($B$33:B1350))</f>
        <v/>
      </c>
      <c r="E1350" s="82" t="str">
        <f t="shared" si="131"/>
        <v/>
      </c>
      <c r="F1350" s="80" t="str">
        <f t="shared" si="128"/>
        <v/>
      </c>
      <c r="G1350" s="80" t="str">
        <f t="shared" si="129"/>
        <v/>
      </c>
      <c r="H1350" s="81" t="str">
        <f t="shared" si="132"/>
        <v/>
      </c>
      <c r="I1350" s="83" t="str">
        <f t="shared" si="127"/>
        <v/>
      </c>
      <c r="J1350" s="10" t="str">
        <f t="shared" si="130"/>
        <v/>
      </c>
    </row>
    <row r="1351" spans="1:10" x14ac:dyDescent="0.25">
      <c r="A1351" s="10" t="str">
        <f>IF(B1351="","",COUNTA($B$33:B1351)-COUNTBLANK($B$33:B1351))</f>
        <v/>
      </c>
      <c r="B1351" s="1"/>
      <c r="C1351" s="10" t="str">
        <f>IF(B1351="","",AVERAGE($B$33:B1351))</f>
        <v/>
      </c>
      <c r="D1351" s="10" t="str">
        <f>IF(B1351="","",_xlfn.STDEV.S($B$33:B1351))</f>
        <v/>
      </c>
      <c r="E1351" s="82" t="str">
        <f t="shared" si="131"/>
        <v/>
      </c>
      <c r="F1351" s="80" t="str">
        <f t="shared" si="128"/>
        <v/>
      </c>
      <c r="G1351" s="80" t="str">
        <f t="shared" si="129"/>
        <v/>
      </c>
      <c r="H1351" s="81" t="str">
        <f t="shared" si="132"/>
        <v/>
      </c>
      <c r="I1351" s="83" t="str">
        <f t="shared" si="127"/>
        <v/>
      </c>
      <c r="J1351" s="10" t="str">
        <f t="shared" si="130"/>
        <v/>
      </c>
    </row>
    <row r="1352" spans="1:10" x14ac:dyDescent="0.25">
      <c r="A1352" s="10" t="str">
        <f>IF(B1352="","",COUNTA($B$33:B1352)-COUNTBLANK($B$33:B1352))</f>
        <v/>
      </c>
      <c r="B1352" s="1"/>
      <c r="C1352" s="10" t="str">
        <f>IF(B1352="","",AVERAGE($B$33:B1352))</f>
        <v/>
      </c>
      <c r="D1352" s="10" t="str">
        <f>IF(B1352="","",_xlfn.STDEV.S($B$33:B1352))</f>
        <v/>
      </c>
      <c r="E1352" s="82" t="str">
        <f t="shared" si="131"/>
        <v/>
      </c>
      <c r="F1352" s="80" t="str">
        <f t="shared" si="128"/>
        <v/>
      </c>
      <c r="G1352" s="80" t="str">
        <f t="shared" si="129"/>
        <v/>
      </c>
      <c r="H1352" s="81" t="str">
        <f t="shared" si="132"/>
        <v/>
      </c>
      <c r="I1352" s="83" t="str">
        <f t="shared" si="127"/>
        <v/>
      </c>
      <c r="J1352" s="10" t="str">
        <f t="shared" si="130"/>
        <v/>
      </c>
    </row>
    <row r="1353" spans="1:10" x14ac:dyDescent="0.25">
      <c r="A1353" s="10" t="str">
        <f>IF(B1353="","",COUNTA($B$33:B1353)-COUNTBLANK($B$33:B1353))</f>
        <v/>
      </c>
      <c r="B1353" s="1"/>
      <c r="C1353" s="10" t="str">
        <f>IF(B1353="","",AVERAGE($B$33:B1353))</f>
        <v/>
      </c>
      <c r="D1353" s="10" t="str">
        <f>IF(B1353="","",_xlfn.STDEV.S($B$33:B1353))</f>
        <v/>
      </c>
      <c r="E1353" s="82" t="str">
        <f t="shared" si="131"/>
        <v/>
      </c>
      <c r="F1353" s="80" t="str">
        <f t="shared" si="128"/>
        <v/>
      </c>
      <c r="G1353" s="80" t="str">
        <f t="shared" si="129"/>
        <v/>
      </c>
      <c r="H1353" s="81" t="str">
        <f t="shared" si="132"/>
        <v/>
      </c>
      <c r="I1353" s="83" t="str">
        <f t="shared" si="127"/>
        <v/>
      </c>
      <c r="J1353" s="10" t="str">
        <f t="shared" si="130"/>
        <v/>
      </c>
    </row>
    <row r="1354" spans="1:10" x14ac:dyDescent="0.25">
      <c r="A1354" s="10" t="str">
        <f>IF(B1354="","",COUNTA($B$33:B1354)-COUNTBLANK($B$33:B1354))</f>
        <v/>
      </c>
      <c r="B1354" s="1"/>
      <c r="C1354" s="10" t="str">
        <f>IF(B1354="","",AVERAGE($B$33:B1354))</f>
        <v/>
      </c>
      <c r="D1354" s="10" t="str">
        <f>IF(B1354="","",_xlfn.STDEV.S($B$33:B1354))</f>
        <v/>
      </c>
      <c r="E1354" s="82" t="str">
        <f t="shared" si="131"/>
        <v/>
      </c>
      <c r="F1354" s="80" t="str">
        <f t="shared" si="128"/>
        <v/>
      </c>
      <c r="G1354" s="80" t="str">
        <f t="shared" si="129"/>
        <v/>
      </c>
      <c r="H1354" s="81" t="str">
        <f t="shared" si="132"/>
        <v/>
      </c>
      <c r="I1354" s="83" t="str">
        <f t="shared" si="127"/>
        <v/>
      </c>
      <c r="J1354" s="10" t="str">
        <f t="shared" si="130"/>
        <v/>
      </c>
    </row>
    <row r="1355" spans="1:10" x14ac:dyDescent="0.25">
      <c r="A1355" s="10" t="str">
        <f>IF(B1355="","",COUNTA($B$33:B1355)-COUNTBLANK($B$33:B1355))</f>
        <v/>
      </c>
      <c r="B1355" s="1"/>
      <c r="C1355" s="10" t="str">
        <f>IF(B1355="","",AVERAGE($B$33:B1355))</f>
        <v/>
      </c>
      <c r="D1355" s="10" t="str">
        <f>IF(B1355="","",_xlfn.STDEV.S($B$33:B1355))</f>
        <v/>
      </c>
      <c r="E1355" s="82" t="str">
        <f t="shared" si="131"/>
        <v/>
      </c>
      <c r="F1355" s="80" t="str">
        <f t="shared" si="128"/>
        <v/>
      </c>
      <c r="G1355" s="80" t="str">
        <f t="shared" si="129"/>
        <v/>
      </c>
      <c r="H1355" s="81" t="str">
        <f t="shared" si="132"/>
        <v/>
      </c>
      <c r="I1355" s="83" t="str">
        <f t="shared" si="127"/>
        <v/>
      </c>
      <c r="J1355" s="10" t="str">
        <f t="shared" si="130"/>
        <v/>
      </c>
    </row>
    <row r="1356" spans="1:10" x14ac:dyDescent="0.25">
      <c r="A1356" s="10" t="str">
        <f>IF(B1356="","",COUNTA($B$33:B1356)-COUNTBLANK($B$33:B1356))</f>
        <v/>
      </c>
      <c r="B1356" s="1"/>
      <c r="C1356" s="10" t="str">
        <f>IF(B1356="","",AVERAGE($B$33:B1356))</f>
        <v/>
      </c>
      <c r="D1356" s="10" t="str">
        <f>IF(B1356="","",_xlfn.STDEV.S($B$33:B1356))</f>
        <v/>
      </c>
      <c r="E1356" s="82" t="str">
        <f t="shared" si="131"/>
        <v/>
      </c>
      <c r="F1356" s="80" t="str">
        <f t="shared" si="128"/>
        <v/>
      </c>
      <c r="G1356" s="80" t="str">
        <f t="shared" si="129"/>
        <v/>
      </c>
      <c r="H1356" s="81" t="str">
        <f t="shared" si="132"/>
        <v/>
      </c>
      <c r="I1356" s="83" t="str">
        <f t="shared" si="127"/>
        <v/>
      </c>
      <c r="J1356" s="10" t="str">
        <f t="shared" si="130"/>
        <v/>
      </c>
    </row>
    <row r="1357" spans="1:10" x14ac:dyDescent="0.25">
      <c r="A1357" s="10" t="str">
        <f>IF(B1357="","",COUNTA($B$33:B1357)-COUNTBLANK($B$33:B1357))</f>
        <v/>
      </c>
      <c r="B1357" s="1"/>
      <c r="C1357" s="10" t="str">
        <f>IF(B1357="","",AVERAGE($B$33:B1357))</f>
        <v/>
      </c>
      <c r="D1357" s="10" t="str">
        <f>IF(B1357="","",_xlfn.STDEV.S($B$33:B1357))</f>
        <v/>
      </c>
      <c r="E1357" s="82" t="str">
        <f t="shared" si="131"/>
        <v/>
      </c>
      <c r="F1357" s="80" t="str">
        <f t="shared" si="128"/>
        <v/>
      </c>
      <c r="G1357" s="80" t="str">
        <f t="shared" si="129"/>
        <v/>
      </c>
      <c r="H1357" s="81" t="str">
        <f t="shared" si="132"/>
        <v/>
      </c>
      <c r="I1357" s="83" t="str">
        <f t="shared" si="127"/>
        <v/>
      </c>
      <c r="J1357" s="10" t="str">
        <f t="shared" si="130"/>
        <v/>
      </c>
    </row>
    <row r="1358" spans="1:10" x14ac:dyDescent="0.25">
      <c r="A1358" s="10" t="str">
        <f>IF(B1358="","",COUNTA($B$33:B1358)-COUNTBLANK($B$33:B1358))</f>
        <v/>
      </c>
      <c r="B1358" s="1"/>
      <c r="C1358" s="10" t="str">
        <f>IF(B1358="","",AVERAGE($B$33:B1358))</f>
        <v/>
      </c>
      <c r="D1358" s="10" t="str">
        <f>IF(B1358="","",_xlfn.STDEV.S($B$33:B1358))</f>
        <v/>
      </c>
      <c r="E1358" s="82" t="str">
        <f t="shared" si="131"/>
        <v/>
      </c>
      <c r="F1358" s="80" t="str">
        <f t="shared" si="128"/>
        <v/>
      </c>
      <c r="G1358" s="80" t="str">
        <f t="shared" si="129"/>
        <v/>
      </c>
      <c r="H1358" s="81" t="str">
        <f t="shared" si="132"/>
        <v/>
      </c>
      <c r="I1358" s="83" t="str">
        <f t="shared" si="127"/>
        <v/>
      </c>
      <c r="J1358" s="10" t="str">
        <f t="shared" si="130"/>
        <v/>
      </c>
    </row>
    <row r="1359" spans="1:10" x14ac:dyDescent="0.25">
      <c r="A1359" s="10" t="str">
        <f>IF(B1359="","",COUNTA($B$33:B1359)-COUNTBLANK($B$33:B1359))</f>
        <v/>
      </c>
      <c r="B1359" s="1"/>
      <c r="C1359" s="10" t="str">
        <f>IF(B1359="","",AVERAGE($B$33:B1359))</f>
        <v/>
      </c>
      <c r="D1359" s="10" t="str">
        <f>IF(B1359="","",_xlfn.STDEV.S($B$33:B1359))</f>
        <v/>
      </c>
      <c r="E1359" s="82" t="str">
        <f t="shared" si="131"/>
        <v/>
      </c>
      <c r="F1359" s="80" t="str">
        <f t="shared" si="128"/>
        <v/>
      </c>
      <c r="G1359" s="80" t="str">
        <f t="shared" si="129"/>
        <v/>
      </c>
      <c r="H1359" s="81" t="str">
        <f t="shared" si="132"/>
        <v/>
      </c>
      <c r="I1359" s="83" t="str">
        <f t="shared" si="127"/>
        <v/>
      </c>
      <c r="J1359" s="10" t="str">
        <f t="shared" si="130"/>
        <v/>
      </c>
    </row>
    <row r="1360" spans="1:10" x14ac:dyDescent="0.25">
      <c r="A1360" s="10" t="str">
        <f>IF(B1360="","",COUNTA($B$33:B1360)-COUNTBLANK($B$33:B1360))</f>
        <v/>
      </c>
      <c r="B1360" s="1"/>
      <c r="C1360" s="10" t="str">
        <f>IF(B1360="","",AVERAGE($B$33:B1360))</f>
        <v/>
      </c>
      <c r="D1360" s="10" t="str">
        <f>IF(B1360="","",_xlfn.STDEV.S($B$33:B1360))</f>
        <v/>
      </c>
      <c r="E1360" s="82" t="str">
        <f t="shared" si="131"/>
        <v/>
      </c>
      <c r="F1360" s="80" t="str">
        <f t="shared" si="128"/>
        <v/>
      </c>
      <c r="G1360" s="80" t="str">
        <f t="shared" si="129"/>
        <v/>
      </c>
      <c r="H1360" s="81" t="str">
        <f t="shared" si="132"/>
        <v/>
      </c>
      <c r="I1360" s="83" t="str">
        <f t="shared" ref="I1360:I1423" si="133">IF(D1360="","",_xlfn.CONFIDENCE.NORM(1-$C$11,E1360,A1360))</f>
        <v/>
      </c>
      <c r="J1360" s="10" t="str">
        <f t="shared" si="130"/>
        <v/>
      </c>
    </row>
    <row r="1361" spans="1:10" x14ac:dyDescent="0.25">
      <c r="A1361" s="10" t="str">
        <f>IF(B1361="","",COUNTA($B$33:B1361)-COUNTBLANK($B$33:B1361))</f>
        <v/>
      </c>
      <c r="B1361" s="1"/>
      <c r="C1361" s="10" t="str">
        <f>IF(B1361="","",AVERAGE($B$33:B1361))</f>
        <v/>
      </c>
      <c r="D1361" s="10" t="str">
        <f>IF(B1361="","",_xlfn.STDEV.S($B$33:B1361))</f>
        <v/>
      </c>
      <c r="E1361" s="82" t="str">
        <f t="shared" si="131"/>
        <v/>
      </c>
      <c r="F1361" s="80" t="str">
        <f t="shared" si="128"/>
        <v/>
      </c>
      <c r="G1361" s="80" t="str">
        <f t="shared" si="129"/>
        <v/>
      </c>
      <c r="H1361" s="81" t="str">
        <f t="shared" si="132"/>
        <v/>
      </c>
      <c r="I1361" s="83" t="str">
        <f t="shared" si="133"/>
        <v/>
      </c>
      <c r="J1361" s="10" t="str">
        <f t="shared" si="130"/>
        <v/>
      </c>
    </row>
    <row r="1362" spans="1:10" x14ac:dyDescent="0.25">
      <c r="A1362" s="10" t="str">
        <f>IF(B1362="","",COUNTA($B$33:B1362)-COUNTBLANK($B$33:B1362))</f>
        <v/>
      </c>
      <c r="B1362" s="1"/>
      <c r="C1362" s="10" t="str">
        <f>IF(B1362="","",AVERAGE($B$33:B1362))</f>
        <v/>
      </c>
      <c r="D1362" s="10" t="str">
        <f>IF(B1362="","",_xlfn.STDEV.S($B$33:B1362))</f>
        <v/>
      </c>
      <c r="E1362" s="82" t="str">
        <f t="shared" si="131"/>
        <v/>
      </c>
      <c r="F1362" s="80" t="str">
        <f t="shared" si="128"/>
        <v/>
      </c>
      <c r="G1362" s="80" t="str">
        <f t="shared" si="129"/>
        <v/>
      </c>
      <c r="H1362" s="81" t="str">
        <f t="shared" si="132"/>
        <v/>
      </c>
      <c r="I1362" s="83" t="str">
        <f t="shared" si="133"/>
        <v/>
      </c>
      <c r="J1362" s="10" t="str">
        <f t="shared" si="130"/>
        <v/>
      </c>
    </row>
    <row r="1363" spans="1:10" x14ac:dyDescent="0.25">
      <c r="A1363" s="10" t="str">
        <f>IF(B1363="","",COUNTA($B$33:B1363)-COUNTBLANK($B$33:B1363))</f>
        <v/>
      </c>
      <c r="B1363" s="1"/>
      <c r="C1363" s="10" t="str">
        <f>IF(B1363="","",AVERAGE($B$33:B1363))</f>
        <v/>
      </c>
      <c r="D1363" s="10" t="str">
        <f>IF(B1363="","",_xlfn.STDEV.S($B$33:B1363))</f>
        <v/>
      </c>
      <c r="E1363" s="82" t="str">
        <f t="shared" si="131"/>
        <v/>
      </c>
      <c r="F1363" s="80" t="str">
        <f t="shared" si="128"/>
        <v/>
      </c>
      <c r="G1363" s="80" t="str">
        <f t="shared" si="129"/>
        <v/>
      </c>
      <c r="H1363" s="81" t="str">
        <f t="shared" si="132"/>
        <v/>
      </c>
      <c r="I1363" s="83" t="str">
        <f t="shared" si="133"/>
        <v/>
      </c>
      <c r="J1363" s="10" t="str">
        <f t="shared" si="130"/>
        <v/>
      </c>
    </row>
    <row r="1364" spans="1:10" x14ac:dyDescent="0.25">
      <c r="A1364" s="10" t="str">
        <f>IF(B1364="","",COUNTA($B$33:B1364)-COUNTBLANK($B$33:B1364))</f>
        <v/>
      </c>
      <c r="B1364" s="1"/>
      <c r="C1364" s="10" t="str">
        <f>IF(B1364="","",AVERAGE($B$33:B1364))</f>
        <v/>
      </c>
      <c r="D1364" s="10" t="str">
        <f>IF(B1364="","",_xlfn.STDEV.S($B$33:B1364))</f>
        <v/>
      </c>
      <c r="E1364" s="82" t="str">
        <f t="shared" si="131"/>
        <v/>
      </c>
      <c r="F1364" s="80" t="str">
        <f t="shared" si="128"/>
        <v/>
      </c>
      <c r="G1364" s="80" t="str">
        <f t="shared" si="129"/>
        <v/>
      </c>
      <c r="H1364" s="81" t="str">
        <f t="shared" si="132"/>
        <v/>
      </c>
      <c r="I1364" s="83" t="str">
        <f t="shared" si="133"/>
        <v/>
      </c>
      <c r="J1364" s="10" t="str">
        <f t="shared" si="130"/>
        <v/>
      </c>
    </row>
    <row r="1365" spans="1:10" x14ac:dyDescent="0.25">
      <c r="A1365" s="10" t="str">
        <f>IF(B1365="","",COUNTA($B$33:B1365)-COUNTBLANK($B$33:B1365))</f>
        <v/>
      </c>
      <c r="B1365" s="1"/>
      <c r="C1365" s="10" t="str">
        <f>IF(B1365="","",AVERAGE($B$33:B1365))</f>
        <v/>
      </c>
      <c r="D1365" s="10" t="str">
        <f>IF(B1365="","",_xlfn.STDEV.S($B$33:B1365))</f>
        <v/>
      </c>
      <c r="E1365" s="82" t="str">
        <f t="shared" si="131"/>
        <v/>
      </c>
      <c r="F1365" s="80" t="str">
        <f t="shared" si="128"/>
        <v/>
      </c>
      <c r="G1365" s="80" t="str">
        <f t="shared" si="129"/>
        <v/>
      </c>
      <c r="H1365" s="81" t="str">
        <f t="shared" si="132"/>
        <v/>
      </c>
      <c r="I1365" s="83" t="str">
        <f t="shared" si="133"/>
        <v/>
      </c>
      <c r="J1365" s="10" t="str">
        <f t="shared" si="130"/>
        <v/>
      </c>
    </row>
    <row r="1366" spans="1:10" x14ac:dyDescent="0.25">
      <c r="A1366" s="10" t="str">
        <f>IF(B1366="","",COUNTA($B$33:B1366)-COUNTBLANK($B$33:B1366))</f>
        <v/>
      </c>
      <c r="B1366" s="1"/>
      <c r="C1366" s="10" t="str">
        <f>IF(B1366="","",AVERAGE($B$33:B1366))</f>
        <v/>
      </c>
      <c r="D1366" s="10" t="str">
        <f>IF(B1366="","",_xlfn.STDEV.S($B$33:B1366))</f>
        <v/>
      </c>
      <c r="E1366" s="82" t="str">
        <f t="shared" si="131"/>
        <v/>
      </c>
      <c r="F1366" s="80" t="str">
        <f t="shared" si="128"/>
        <v/>
      </c>
      <c r="G1366" s="80" t="str">
        <f t="shared" si="129"/>
        <v/>
      </c>
      <c r="H1366" s="81" t="str">
        <f t="shared" si="132"/>
        <v/>
      </c>
      <c r="I1366" s="83" t="str">
        <f t="shared" si="133"/>
        <v/>
      </c>
      <c r="J1366" s="10" t="str">
        <f t="shared" si="130"/>
        <v/>
      </c>
    </row>
    <row r="1367" spans="1:10" x14ac:dyDescent="0.25">
      <c r="A1367" s="10" t="str">
        <f>IF(B1367="","",COUNTA($B$33:B1367)-COUNTBLANK($B$33:B1367))</f>
        <v/>
      </c>
      <c r="B1367" s="1"/>
      <c r="C1367" s="10" t="str">
        <f>IF(B1367="","",AVERAGE($B$33:B1367))</f>
        <v/>
      </c>
      <c r="D1367" s="10" t="str">
        <f>IF(B1367="","",_xlfn.STDEV.S($B$33:B1367))</f>
        <v/>
      </c>
      <c r="E1367" s="82" t="str">
        <f t="shared" si="131"/>
        <v/>
      </c>
      <c r="F1367" s="80" t="str">
        <f t="shared" si="128"/>
        <v/>
      </c>
      <c r="G1367" s="80" t="str">
        <f t="shared" si="129"/>
        <v/>
      </c>
      <c r="H1367" s="81" t="str">
        <f t="shared" si="132"/>
        <v/>
      </c>
      <c r="I1367" s="83" t="str">
        <f t="shared" si="133"/>
        <v/>
      </c>
      <c r="J1367" s="10" t="str">
        <f t="shared" si="130"/>
        <v/>
      </c>
    </row>
    <row r="1368" spans="1:10" x14ac:dyDescent="0.25">
      <c r="A1368" s="10" t="str">
        <f>IF(B1368="","",COUNTA($B$33:B1368)-COUNTBLANK($B$33:B1368))</f>
        <v/>
      </c>
      <c r="B1368" s="1"/>
      <c r="C1368" s="10" t="str">
        <f>IF(B1368="","",AVERAGE($B$33:B1368))</f>
        <v/>
      </c>
      <c r="D1368" s="10" t="str">
        <f>IF(B1368="","",_xlfn.STDEV.S($B$33:B1368))</f>
        <v/>
      </c>
      <c r="E1368" s="82" t="str">
        <f t="shared" si="131"/>
        <v/>
      </c>
      <c r="F1368" s="80" t="str">
        <f t="shared" si="128"/>
        <v/>
      </c>
      <c r="G1368" s="80" t="str">
        <f t="shared" si="129"/>
        <v/>
      </c>
      <c r="H1368" s="81" t="str">
        <f t="shared" si="132"/>
        <v/>
      </c>
      <c r="I1368" s="83" t="str">
        <f t="shared" si="133"/>
        <v/>
      </c>
      <c r="J1368" s="10" t="str">
        <f t="shared" si="130"/>
        <v/>
      </c>
    </row>
    <row r="1369" spans="1:10" x14ac:dyDescent="0.25">
      <c r="A1369" s="10" t="str">
        <f>IF(B1369="","",COUNTA($B$33:B1369)-COUNTBLANK($B$33:B1369))</f>
        <v/>
      </c>
      <c r="B1369" s="1"/>
      <c r="C1369" s="10" t="str">
        <f>IF(B1369="","",AVERAGE($B$33:B1369))</f>
        <v/>
      </c>
      <c r="D1369" s="10" t="str">
        <f>IF(B1369="","",_xlfn.STDEV.S($B$33:B1369))</f>
        <v/>
      </c>
      <c r="E1369" s="82" t="str">
        <f t="shared" si="131"/>
        <v/>
      </c>
      <c r="F1369" s="80" t="str">
        <f t="shared" si="128"/>
        <v/>
      </c>
      <c r="G1369" s="80" t="str">
        <f t="shared" si="129"/>
        <v/>
      </c>
      <c r="H1369" s="81" t="str">
        <f t="shared" si="132"/>
        <v/>
      </c>
      <c r="I1369" s="83" t="str">
        <f t="shared" si="133"/>
        <v/>
      </c>
      <c r="J1369" s="10" t="str">
        <f t="shared" si="130"/>
        <v/>
      </c>
    </row>
    <row r="1370" spans="1:10" x14ac:dyDescent="0.25">
      <c r="A1370" s="10" t="str">
        <f>IF(B1370="","",COUNTA($B$33:B1370)-COUNTBLANK($B$33:B1370))</f>
        <v/>
      </c>
      <c r="B1370" s="1"/>
      <c r="C1370" s="10" t="str">
        <f>IF(B1370="","",AVERAGE($B$33:B1370))</f>
        <v/>
      </c>
      <c r="D1370" s="10" t="str">
        <f>IF(B1370="","",_xlfn.STDEV.S($B$33:B1370))</f>
        <v/>
      </c>
      <c r="E1370" s="82" t="str">
        <f t="shared" si="131"/>
        <v/>
      </c>
      <c r="F1370" s="80" t="str">
        <f t="shared" si="128"/>
        <v/>
      </c>
      <c r="G1370" s="80" t="str">
        <f t="shared" si="129"/>
        <v/>
      </c>
      <c r="H1370" s="81" t="str">
        <f t="shared" si="132"/>
        <v/>
      </c>
      <c r="I1370" s="83" t="str">
        <f t="shared" si="133"/>
        <v/>
      </c>
      <c r="J1370" s="10" t="str">
        <f t="shared" si="130"/>
        <v/>
      </c>
    </row>
    <row r="1371" spans="1:10" x14ac:dyDescent="0.25">
      <c r="A1371" s="10" t="str">
        <f>IF(B1371="","",COUNTA($B$33:B1371)-COUNTBLANK($B$33:B1371))</f>
        <v/>
      </c>
      <c r="B1371" s="1"/>
      <c r="C1371" s="10" t="str">
        <f>IF(B1371="","",AVERAGE($B$33:B1371))</f>
        <v/>
      </c>
      <c r="D1371" s="10" t="str">
        <f>IF(B1371="","",_xlfn.STDEV.S($B$33:B1371))</f>
        <v/>
      </c>
      <c r="E1371" s="82" t="str">
        <f t="shared" si="131"/>
        <v/>
      </c>
      <c r="F1371" s="80" t="str">
        <f t="shared" si="128"/>
        <v/>
      </c>
      <c r="G1371" s="80" t="str">
        <f t="shared" si="129"/>
        <v/>
      </c>
      <c r="H1371" s="81" t="str">
        <f t="shared" si="132"/>
        <v/>
      </c>
      <c r="I1371" s="83" t="str">
        <f t="shared" si="133"/>
        <v/>
      </c>
      <c r="J1371" s="10" t="str">
        <f t="shared" si="130"/>
        <v/>
      </c>
    </row>
    <row r="1372" spans="1:10" x14ac:dyDescent="0.25">
      <c r="A1372" s="10" t="str">
        <f>IF(B1372="","",COUNTA($B$33:B1372)-COUNTBLANK($B$33:B1372))</f>
        <v/>
      </c>
      <c r="B1372" s="1"/>
      <c r="C1372" s="10" t="str">
        <f>IF(B1372="","",AVERAGE($B$33:B1372))</f>
        <v/>
      </c>
      <c r="D1372" s="10" t="str">
        <f>IF(B1372="","",_xlfn.STDEV.S($B$33:B1372))</f>
        <v/>
      </c>
      <c r="E1372" s="82" t="str">
        <f t="shared" si="131"/>
        <v/>
      </c>
      <c r="F1372" s="80" t="str">
        <f t="shared" si="128"/>
        <v/>
      </c>
      <c r="G1372" s="80" t="str">
        <f t="shared" si="129"/>
        <v/>
      </c>
      <c r="H1372" s="81" t="str">
        <f t="shared" si="132"/>
        <v/>
      </c>
      <c r="I1372" s="83" t="str">
        <f t="shared" si="133"/>
        <v/>
      </c>
      <c r="J1372" s="10" t="str">
        <f t="shared" si="130"/>
        <v/>
      </c>
    </row>
    <row r="1373" spans="1:10" x14ac:dyDescent="0.25">
      <c r="A1373" s="10" t="str">
        <f>IF(B1373="","",COUNTA($B$33:B1373)-COUNTBLANK($B$33:B1373))</f>
        <v/>
      </c>
      <c r="B1373" s="1"/>
      <c r="C1373" s="10" t="str">
        <f>IF(B1373="","",AVERAGE($B$33:B1373))</f>
        <v/>
      </c>
      <c r="D1373" s="10" t="str">
        <f>IF(B1373="","",_xlfn.STDEV.S($B$33:B1373))</f>
        <v/>
      </c>
      <c r="E1373" s="82" t="str">
        <f t="shared" si="131"/>
        <v/>
      </c>
      <c r="F1373" s="80" t="str">
        <f t="shared" si="128"/>
        <v/>
      </c>
      <c r="G1373" s="80" t="str">
        <f t="shared" si="129"/>
        <v/>
      </c>
      <c r="H1373" s="81" t="str">
        <f t="shared" si="132"/>
        <v/>
      </c>
      <c r="I1373" s="83" t="str">
        <f t="shared" si="133"/>
        <v/>
      </c>
      <c r="J1373" s="10" t="str">
        <f t="shared" si="130"/>
        <v/>
      </c>
    </row>
    <row r="1374" spans="1:10" x14ac:dyDescent="0.25">
      <c r="A1374" s="10" t="str">
        <f>IF(B1374="","",COUNTA($B$33:B1374)-COUNTBLANK($B$33:B1374))</f>
        <v/>
      </c>
      <c r="B1374" s="1"/>
      <c r="C1374" s="10" t="str">
        <f>IF(B1374="","",AVERAGE($B$33:B1374))</f>
        <v/>
      </c>
      <c r="D1374" s="10" t="str">
        <f>IF(B1374="","",_xlfn.STDEV.S($B$33:B1374))</f>
        <v/>
      </c>
      <c r="E1374" s="82" t="str">
        <f t="shared" si="131"/>
        <v/>
      </c>
      <c r="F1374" s="80" t="str">
        <f t="shared" si="128"/>
        <v/>
      </c>
      <c r="G1374" s="80" t="str">
        <f t="shared" si="129"/>
        <v/>
      </c>
      <c r="H1374" s="81" t="str">
        <f t="shared" si="132"/>
        <v/>
      </c>
      <c r="I1374" s="83" t="str">
        <f t="shared" si="133"/>
        <v/>
      </c>
      <c r="J1374" s="10" t="str">
        <f t="shared" si="130"/>
        <v/>
      </c>
    </row>
    <row r="1375" spans="1:10" x14ac:dyDescent="0.25">
      <c r="A1375" s="10" t="str">
        <f>IF(B1375="","",COUNTA($B$33:B1375)-COUNTBLANK($B$33:B1375))</f>
        <v/>
      </c>
      <c r="B1375" s="1"/>
      <c r="C1375" s="10" t="str">
        <f>IF(B1375="","",AVERAGE($B$33:B1375))</f>
        <v/>
      </c>
      <c r="D1375" s="10" t="str">
        <f>IF(B1375="","",_xlfn.STDEV.S($B$33:B1375))</f>
        <v/>
      </c>
      <c r="E1375" s="82" t="str">
        <f t="shared" si="131"/>
        <v/>
      </c>
      <c r="F1375" s="80" t="str">
        <f t="shared" si="128"/>
        <v/>
      </c>
      <c r="G1375" s="80" t="str">
        <f t="shared" si="129"/>
        <v/>
      </c>
      <c r="H1375" s="81" t="str">
        <f t="shared" si="132"/>
        <v/>
      </c>
      <c r="I1375" s="83" t="str">
        <f t="shared" si="133"/>
        <v/>
      </c>
      <c r="J1375" s="10" t="str">
        <f t="shared" si="130"/>
        <v/>
      </c>
    </row>
    <row r="1376" spans="1:10" x14ac:dyDescent="0.25">
      <c r="A1376" s="10" t="str">
        <f>IF(B1376="","",COUNTA($B$33:B1376)-COUNTBLANK($B$33:B1376))</f>
        <v/>
      </c>
      <c r="B1376" s="1"/>
      <c r="C1376" s="10" t="str">
        <f>IF(B1376="","",AVERAGE($B$33:B1376))</f>
        <v/>
      </c>
      <c r="D1376" s="10" t="str">
        <f>IF(B1376="","",_xlfn.STDEV.S($B$33:B1376))</f>
        <v/>
      </c>
      <c r="E1376" s="82" t="str">
        <f t="shared" si="131"/>
        <v/>
      </c>
      <c r="F1376" s="80" t="str">
        <f t="shared" si="128"/>
        <v/>
      </c>
      <c r="G1376" s="80" t="str">
        <f t="shared" si="129"/>
        <v/>
      </c>
      <c r="H1376" s="81" t="str">
        <f t="shared" si="132"/>
        <v/>
      </c>
      <c r="I1376" s="83" t="str">
        <f t="shared" si="133"/>
        <v/>
      </c>
      <c r="J1376" s="10" t="str">
        <f t="shared" si="130"/>
        <v/>
      </c>
    </row>
    <row r="1377" spans="1:10" x14ac:dyDescent="0.25">
      <c r="A1377" s="10" t="str">
        <f>IF(B1377="","",COUNTA($B$33:B1377)-COUNTBLANK($B$33:B1377))</f>
        <v/>
      </c>
      <c r="B1377" s="1"/>
      <c r="C1377" s="10" t="str">
        <f>IF(B1377="","",AVERAGE($B$33:B1377))</f>
        <v/>
      </c>
      <c r="D1377" s="10" t="str">
        <f>IF(B1377="","",_xlfn.STDEV.S($B$33:B1377))</f>
        <v/>
      </c>
      <c r="E1377" s="82" t="str">
        <f t="shared" si="131"/>
        <v/>
      </c>
      <c r="F1377" s="80" t="str">
        <f t="shared" si="128"/>
        <v/>
      </c>
      <c r="G1377" s="80" t="str">
        <f t="shared" si="129"/>
        <v/>
      </c>
      <c r="H1377" s="81" t="str">
        <f t="shared" si="132"/>
        <v/>
      </c>
      <c r="I1377" s="83" t="str">
        <f t="shared" si="133"/>
        <v/>
      </c>
      <c r="J1377" s="10" t="str">
        <f t="shared" si="130"/>
        <v/>
      </c>
    </row>
    <row r="1378" spans="1:10" x14ac:dyDescent="0.25">
      <c r="A1378" s="10" t="str">
        <f>IF(B1378="","",COUNTA($B$33:B1378)-COUNTBLANK($B$33:B1378))</f>
        <v/>
      </c>
      <c r="B1378" s="1"/>
      <c r="C1378" s="10" t="str">
        <f>IF(B1378="","",AVERAGE($B$33:B1378))</f>
        <v/>
      </c>
      <c r="D1378" s="10" t="str">
        <f>IF(B1378="","",_xlfn.STDEV.S($B$33:B1378))</f>
        <v/>
      </c>
      <c r="E1378" s="82" t="str">
        <f t="shared" si="131"/>
        <v/>
      </c>
      <c r="F1378" s="80" t="str">
        <f t="shared" ref="F1378:F1441" si="134">IF(D1378="","",($C$5-$C$4)/(6*D1378))</f>
        <v/>
      </c>
      <c r="G1378" s="80" t="str">
        <f t="shared" ref="G1378:G1441" si="135">IF(D1378="","",MIN(($C$5-C1378)/(3*D1378),(C1378-$C$4)/(3*D1378)))</f>
        <v/>
      </c>
      <c r="H1378" s="81" t="str">
        <f t="shared" si="132"/>
        <v/>
      </c>
      <c r="I1378" s="83" t="str">
        <f t="shared" si="133"/>
        <v/>
      </c>
      <c r="J1378" s="10" t="str">
        <f t="shared" ref="J1378:J1441" si="136">IF(B1378="","",B1378)</f>
        <v/>
      </c>
    </row>
    <row r="1379" spans="1:10" x14ac:dyDescent="0.25">
      <c r="A1379" s="10" t="str">
        <f>IF(B1379="","",COUNTA($B$33:B1379)-COUNTBLANK($B$33:B1379))</f>
        <v/>
      </c>
      <c r="B1379" s="1"/>
      <c r="C1379" s="10" t="str">
        <f>IF(B1379="","",AVERAGE($B$33:B1379))</f>
        <v/>
      </c>
      <c r="D1379" s="10" t="str">
        <f>IF(B1379="","",_xlfn.STDEV.S($B$33:B1379))</f>
        <v/>
      </c>
      <c r="E1379" s="82" t="str">
        <f t="shared" si="131"/>
        <v/>
      </c>
      <c r="F1379" s="80" t="str">
        <f t="shared" si="134"/>
        <v/>
      </c>
      <c r="G1379" s="80" t="str">
        <f t="shared" si="135"/>
        <v/>
      </c>
      <c r="H1379" s="81" t="str">
        <f t="shared" si="132"/>
        <v/>
      </c>
      <c r="I1379" s="83" t="str">
        <f t="shared" si="133"/>
        <v/>
      </c>
      <c r="J1379" s="10" t="str">
        <f t="shared" si="136"/>
        <v/>
      </c>
    </row>
    <row r="1380" spans="1:10" x14ac:dyDescent="0.25">
      <c r="A1380" s="10" t="str">
        <f>IF(B1380="","",COUNTA($B$33:B1380)-COUNTBLANK($B$33:B1380))</f>
        <v/>
      </c>
      <c r="B1380" s="1"/>
      <c r="C1380" s="10" t="str">
        <f>IF(B1380="","",AVERAGE($B$33:B1380))</f>
        <v/>
      </c>
      <c r="D1380" s="10" t="str">
        <f>IF(B1380="","",_xlfn.STDEV.S($B$33:B1380))</f>
        <v/>
      </c>
      <c r="E1380" s="82" t="str">
        <f t="shared" si="131"/>
        <v/>
      </c>
      <c r="F1380" s="80" t="str">
        <f t="shared" si="134"/>
        <v/>
      </c>
      <c r="G1380" s="80" t="str">
        <f t="shared" si="135"/>
        <v/>
      </c>
      <c r="H1380" s="81" t="str">
        <f t="shared" si="132"/>
        <v/>
      </c>
      <c r="I1380" s="83" t="str">
        <f t="shared" si="133"/>
        <v/>
      </c>
      <c r="J1380" s="10" t="str">
        <f t="shared" si="136"/>
        <v/>
      </c>
    </row>
    <row r="1381" spans="1:10" x14ac:dyDescent="0.25">
      <c r="A1381" s="10" t="str">
        <f>IF(B1381="","",COUNTA($B$33:B1381)-COUNTBLANK($B$33:B1381))</f>
        <v/>
      </c>
      <c r="B1381" s="1"/>
      <c r="C1381" s="10" t="str">
        <f>IF(B1381="","",AVERAGE($B$33:B1381))</f>
        <v/>
      </c>
      <c r="D1381" s="10" t="str">
        <f>IF(B1381="","",_xlfn.STDEV.S($B$33:B1381))</f>
        <v/>
      </c>
      <c r="E1381" s="82" t="str">
        <f t="shared" si="131"/>
        <v/>
      </c>
      <c r="F1381" s="80" t="str">
        <f t="shared" si="134"/>
        <v/>
      </c>
      <c r="G1381" s="80" t="str">
        <f t="shared" si="135"/>
        <v/>
      </c>
      <c r="H1381" s="81" t="str">
        <f t="shared" si="132"/>
        <v/>
      </c>
      <c r="I1381" s="83" t="str">
        <f t="shared" si="133"/>
        <v/>
      </c>
      <c r="J1381" s="10" t="str">
        <f t="shared" si="136"/>
        <v/>
      </c>
    </row>
    <row r="1382" spans="1:10" x14ac:dyDescent="0.25">
      <c r="A1382" s="10" t="str">
        <f>IF(B1382="","",COUNTA($B$33:B1382)-COUNTBLANK($B$33:B1382))</f>
        <v/>
      </c>
      <c r="B1382" s="1"/>
      <c r="C1382" s="10" t="str">
        <f>IF(B1382="","",AVERAGE($B$33:B1382))</f>
        <v/>
      </c>
      <c r="D1382" s="10" t="str">
        <f>IF(B1382="","",_xlfn.STDEV.S($B$33:B1382))</f>
        <v/>
      </c>
      <c r="E1382" s="82" t="str">
        <f t="shared" ref="E1382:E1445" si="137">IF(D1382="","",D1382/C1382)</f>
        <v/>
      </c>
      <c r="F1382" s="80" t="str">
        <f t="shared" si="134"/>
        <v/>
      </c>
      <c r="G1382" s="80" t="str">
        <f t="shared" si="135"/>
        <v/>
      </c>
      <c r="H1382" s="81" t="str">
        <f t="shared" ref="H1382:H1445" si="138">IF(D1382="","",F1382/(1+9*(F1382-G1382)^2))</f>
        <v/>
      </c>
      <c r="I1382" s="83" t="str">
        <f t="shared" si="133"/>
        <v/>
      </c>
      <c r="J1382" s="10" t="str">
        <f t="shared" si="136"/>
        <v/>
      </c>
    </row>
    <row r="1383" spans="1:10" x14ac:dyDescent="0.25">
      <c r="A1383" s="10" t="str">
        <f>IF(B1383="","",COUNTA($B$33:B1383)-COUNTBLANK($B$33:B1383))</f>
        <v/>
      </c>
      <c r="B1383" s="1"/>
      <c r="C1383" s="10" t="str">
        <f>IF(B1383="","",AVERAGE($B$33:B1383))</f>
        <v/>
      </c>
      <c r="D1383" s="10" t="str">
        <f>IF(B1383="","",_xlfn.STDEV.S($B$33:B1383))</f>
        <v/>
      </c>
      <c r="E1383" s="82" t="str">
        <f t="shared" si="137"/>
        <v/>
      </c>
      <c r="F1383" s="80" t="str">
        <f t="shared" si="134"/>
        <v/>
      </c>
      <c r="G1383" s="80" t="str">
        <f t="shared" si="135"/>
        <v/>
      </c>
      <c r="H1383" s="81" t="str">
        <f t="shared" si="138"/>
        <v/>
      </c>
      <c r="I1383" s="83" t="str">
        <f t="shared" si="133"/>
        <v/>
      </c>
      <c r="J1383" s="10" t="str">
        <f t="shared" si="136"/>
        <v/>
      </c>
    </row>
    <row r="1384" spans="1:10" x14ac:dyDescent="0.25">
      <c r="A1384" s="10" t="str">
        <f>IF(B1384="","",COUNTA($B$33:B1384)-COUNTBLANK($B$33:B1384))</f>
        <v/>
      </c>
      <c r="B1384" s="1"/>
      <c r="C1384" s="10" t="str">
        <f>IF(B1384="","",AVERAGE($B$33:B1384))</f>
        <v/>
      </c>
      <c r="D1384" s="10" t="str">
        <f>IF(B1384="","",_xlfn.STDEV.S($B$33:B1384))</f>
        <v/>
      </c>
      <c r="E1384" s="82" t="str">
        <f t="shared" si="137"/>
        <v/>
      </c>
      <c r="F1384" s="80" t="str">
        <f t="shared" si="134"/>
        <v/>
      </c>
      <c r="G1384" s="80" t="str">
        <f t="shared" si="135"/>
        <v/>
      </c>
      <c r="H1384" s="81" t="str">
        <f t="shared" si="138"/>
        <v/>
      </c>
      <c r="I1384" s="83" t="str">
        <f t="shared" si="133"/>
        <v/>
      </c>
      <c r="J1384" s="10" t="str">
        <f t="shared" si="136"/>
        <v/>
      </c>
    </row>
    <row r="1385" spans="1:10" x14ac:dyDescent="0.25">
      <c r="A1385" s="10" t="str">
        <f>IF(B1385="","",COUNTA($B$33:B1385)-COUNTBLANK($B$33:B1385))</f>
        <v/>
      </c>
      <c r="B1385" s="1"/>
      <c r="C1385" s="10" t="str">
        <f>IF(B1385="","",AVERAGE($B$33:B1385))</f>
        <v/>
      </c>
      <c r="D1385" s="10" t="str">
        <f>IF(B1385="","",_xlfn.STDEV.S($B$33:B1385))</f>
        <v/>
      </c>
      <c r="E1385" s="82" t="str">
        <f t="shared" si="137"/>
        <v/>
      </c>
      <c r="F1385" s="80" t="str">
        <f t="shared" si="134"/>
        <v/>
      </c>
      <c r="G1385" s="80" t="str">
        <f t="shared" si="135"/>
        <v/>
      </c>
      <c r="H1385" s="81" t="str">
        <f t="shared" si="138"/>
        <v/>
      </c>
      <c r="I1385" s="83" t="str">
        <f t="shared" si="133"/>
        <v/>
      </c>
      <c r="J1385" s="10" t="str">
        <f t="shared" si="136"/>
        <v/>
      </c>
    </row>
    <row r="1386" spans="1:10" x14ac:dyDescent="0.25">
      <c r="A1386" s="10" t="str">
        <f>IF(B1386="","",COUNTA($B$33:B1386)-COUNTBLANK($B$33:B1386))</f>
        <v/>
      </c>
      <c r="B1386" s="1"/>
      <c r="C1386" s="10" t="str">
        <f>IF(B1386="","",AVERAGE($B$33:B1386))</f>
        <v/>
      </c>
      <c r="D1386" s="10" t="str">
        <f>IF(B1386="","",_xlfn.STDEV.S($B$33:B1386))</f>
        <v/>
      </c>
      <c r="E1386" s="82" t="str">
        <f t="shared" si="137"/>
        <v/>
      </c>
      <c r="F1386" s="80" t="str">
        <f t="shared" si="134"/>
        <v/>
      </c>
      <c r="G1386" s="80" t="str">
        <f t="shared" si="135"/>
        <v/>
      </c>
      <c r="H1386" s="81" t="str">
        <f t="shared" si="138"/>
        <v/>
      </c>
      <c r="I1386" s="83" t="str">
        <f t="shared" si="133"/>
        <v/>
      </c>
      <c r="J1386" s="10" t="str">
        <f t="shared" si="136"/>
        <v/>
      </c>
    </row>
    <row r="1387" spans="1:10" x14ac:dyDescent="0.25">
      <c r="A1387" s="10" t="str">
        <f>IF(B1387="","",COUNTA($B$33:B1387)-COUNTBLANK($B$33:B1387))</f>
        <v/>
      </c>
      <c r="B1387" s="1"/>
      <c r="C1387" s="10" t="str">
        <f>IF(B1387="","",AVERAGE($B$33:B1387))</f>
        <v/>
      </c>
      <c r="D1387" s="10" t="str">
        <f>IF(B1387="","",_xlfn.STDEV.S($B$33:B1387))</f>
        <v/>
      </c>
      <c r="E1387" s="82" t="str">
        <f t="shared" si="137"/>
        <v/>
      </c>
      <c r="F1387" s="80" t="str">
        <f t="shared" si="134"/>
        <v/>
      </c>
      <c r="G1387" s="80" t="str">
        <f t="shared" si="135"/>
        <v/>
      </c>
      <c r="H1387" s="81" t="str">
        <f t="shared" si="138"/>
        <v/>
      </c>
      <c r="I1387" s="83" t="str">
        <f t="shared" si="133"/>
        <v/>
      </c>
      <c r="J1387" s="10" t="str">
        <f t="shared" si="136"/>
        <v/>
      </c>
    </row>
    <row r="1388" spans="1:10" x14ac:dyDescent="0.25">
      <c r="A1388" s="10" t="str">
        <f>IF(B1388="","",COUNTA($B$33:B1388)-COUNTBLANK($B$33:B1388))</f>
        <v/>
      </c>
      <c r="B1388" s="1"/>
      <c r="C1388" s="10" t="str">
        <f>IF(B1388="","",AVERAGE($B$33:B1388))</f>
        <v/>
      </c>
      <c r="D1388" s="10" t="str">
        <f>IF(B1388="","",_xlfn.STDEV.S($B$33:B1388))</f>
        <v/>
      </c>
      <c r="E1388" s="82" t="str">
        <f t="shared" si="137"/>
        <v/>
      </c>
      <c r="F1388" s="80" t="str">
        <f t="shared" si="134"/>
        <v/>
      </c>
      <c r="G1388" s="80" t="str">
        <f t="shared" si="135"/>
        <v/>
      </c>
      <c r="H1388" s="81" t="str">
        <f t="shared" si="138"/>
        <v/>
      </c>
      <c r="I1388" s="83" t="str">
        <f t="shared" si="133"/>
        <v/>
      </c>
      <c r="J1388" s="10" t="str">
        <f t="shared" si="136"/>
        <v/>
      </c>
    </row>
    <row r="1389" spans="1:10" x14ac:dyDescent="0.25">
      <c r="A1389" s="10" t="str">
        <f>IF(B1389="","",COUNTA($B$33:B1389)-COUNTBLANK($B$33:B1389))</f>
        <v/>
      </c>
      <c r="B1389" s="1"/>
      <c r="C1389" s="10" t="str">
        <f>IF(B1389="","",AVERAGE($B$33:B1389))</f>
        <v/>
      </c>
      <c r="D1389" s="10" t="str">
        <f>IF(B1389="","",_xlfn.STDEV.S($B$33:B1389))</f>
        <v/>
      </c>
      <c r="E1389" s="82" t="str">
        <f t="shared" si="137"/>
        <v/>
      </c>
      <c r="F1389" s="80" t="str">
        <f t="shared" si="134"/>
        <v/>
      </c>
      <c r="G1389" s="80" t="str">
        <f t="shared" si="135"/>
        <v/>
      </c>
      <c r="H1389" s="81" t="str">
        <f t="shared" si="138"/>
        <v/>
      </c>
      <c r="I1389" s="83" t="str">
        <f t="shared" si="133"/>
        <v/>
      </c>
      <c r="J1389" s="10" t="str">
        <f t="shared" si="136"/>
        <v/>
      </c>
    </row>
    <row r="1390" spans="1:10" x14ac:dyDescent="0.25">
      <c r="A1390" s="10" t="str">
        <f>IF(B1390="","",COUNTA($B$33:B1390)-COUNTBLANK($B$33:B1390))</f>
        <v/>
      </c>
      <c r="B1390" s="1"/>
      <c r="C1390" s="10" t="str">
        <f>IF(B1390="","",AVERAGE($B$33:B1390))</f>
        <v/>
      </c>
      <c r="D1390" s="10" t="str">
        <f>IF(B1390="","",_xlfn.STDEV.S($B$33:B1390))</f>
        <v/>
      </c>
      <c r="E1390" s="82" t="str">
        <f t="shared" si="137"/>
        <v/>
      </c>
      <c r="F1390" s="80" t="str">
        <f t="shared" si="134"/>
        <v/>
      </c>
      <c r="G1390" s="80" t="str">
        <f t="shared" si="135"/>
        <v/>
      </c>
      <c r="H1390" s="81" t="str">
        <f t="shared" si="138"/>
        <v/>
      </c>
      <c r="I1390" s="83" t="str">
        <f t="shared" si="133"/>
        <v/>
      </c>
      <c r="J1390" s="10" t="str">
        <f t="shared" si="136"/>
        <v/>
      </c>
    </row>
    <row r="1391" spans="1:10" x14ac:dyDescent="0.25">
      <c r="A1391" s="10" t="str">
        <f>IF(B1391="","",COUNTA($B$33:B1391)-COUNTBLANK($B$33:B1391))</f>
        <v/>
      </c>
      <c r="B1391" s="1"/>
      <c r="C1391" s="10" t="str">
        <f>IF(B1391="","",AVERAGE($B$33:B1391))</f>
        <v/>
      </c>
      <c r="D1391" s="10" t="str">
        <f>IF(B1391="","",_xlfn.STDEV.S($B$33:B1391))</f>
        <v/>
      </c>
      <c r="E1391" s="82" t="str">
        <f t="shared" si="137"/>
        <v/>
      </c>
      <c r="F1391" s="80" t="str">
        <f t="shared" si="134"/>
        <v/>
      </c>
      <c r="G1391" s="80" t="str">
        <f t="shared" si="135"/>
        <v/>
      </c>
      <c r="H1391" s="81" t="str">
        <f t="shared" si="138"/>
        <v/>
      </c>
      <c r="I1391" s="83" t="str">
        <f t="shared" si="133"/>
        <v/>
      </c>
      <c r="J1391" s="10" t="str">
        <f t="shared" si="136"/>
        <v/>
      </c>
    </row>
    <row r="1392" spans="1:10" x14ac:dyDescent="0.25">
      <c r="A1392" s="10" t="str">
        <f>IF(B1392="","",COUNTA($B$33:B1392)-COUNTBLANK($B$33:B1392))</f>
        <v/>
      </c>
      <c r="B1392" s="1"/>
      <c r="C1392" s="10" t="str">
        <f>IF(B1392="","",AVERAGE($B$33:B1392))</f>
        <v/>
      </c>
      <c r="D1392" s="10" t="str">
        <f>IF(B1392="","",_xlfn.STDEV.S($B$33:B1392))</f>
        <v/>
      </c>
      <c r="E1392" s="82" t="str">
        <f t="shared" si="137"/>
        <v/>
      </c>
      <c r="F1392" s="80" t="str">
        <f t="shared" si="134"/>
        <v/>
      </c>
      <c r="G1392" s="80" t="str">
        <f t="shared" si="135"/>
        <v/>
      </c>
      <c r="H1392" s="81" t="str">
        <f t="shared" si="138"/>
        <v/>
      </c>
      <c r="I1392" s="83" t="str">
        <f t="shared" si="133"/>
        <v/>
      </c>
      <c r="J1392" s="10" t="str">
        <f t="shared" si="136"/>
        <v/>
      </c>
    </row>
    <row r="1393" spans="1:10" x14ac:dyDescent="0.25">
      <c r="A1393" s="10" t="str">
        <f>IF(B1393="","",COUNTA($B$33:B1393)-COUNTBLANK($B$33:B1393))</f>
        <v/>
      </c>
      <c r="B1393" s="1"/>
      <c r="C1393" s="10" t="str">
        <f>IF(B1393="","",AVERAGE($B$33:B1393))</f>
        <v/>
      </c>
      <c r="D1393" s="10" t="str">
        <f>IF(B1393="","",_xlfn.STDEV.S($B$33:B1393))</f>
        <v/>
      </c>
      <c r="E1393" s="82" t="str">
        <f t="shared" si="137"/>
        <v/>
      </c>
      <c r="F1393" s="80" t="str">
        <f t="shared" si="134"/>
        <v/>
      </c>
      <c r="G1393" s="80" t="str">
        <f t="shared" si="135"/>
        <v/>
      </c>
      <c r="H1393" s="81" t="str">
        <f t="shared" si="138"/>
        <v/>
      </c>
      <c r="I1393" s="83" t="str">
        <f t="shared" si="133"/>
        <v/>
      </c>
      <c r="J1393" s="10" t="str">
        <f t="shared" si="136"/>
        <v/>
      </c>
    </row>
    <row r="1394" spans="1:10" x14ac:dyDescent="0.25">
      <c r="A1394" s="10" t="str">
        <f>IF(B1394="","",COUNTA($B$33:B1394)-COUNTBLANK($B$33:B1394))</f>
        <v/>
      </c>
      <c r="B1394" s="1"/>
      <c r="C1394" s="10" t="str">
        <f>IF(B1394="","",AVERAGE($B$33:B1394))</f>
        <v/>
      </c>
      <c r="D1394" s="10" t="str">
        <f>IF(B1394="","",_xlfn.STDEV.S($B$33:B1394))</f>
        <v/>
      </c>
      <c r="E1394" s="82" t="str">
        <f t="shared" si="137"/>
        <v/>
      </c>
      <c r="F1394" s="80" t="str">
        <f t="shared" si="134"/>
        <v/>
      </c>
      <c r="G1394" s="80" t="str">
        <f t="shared" si="135"/>
        <v/>
      </c>
      <c r="H1394" s="81" t="str">
        <f t="shared" si="138"/>
        <v/>
      </c>
      <c r="I1394" s="83" t="str">
        <f t="shared" si="133"/>
        <v/>
      </c>
      <c r="J1394" s="10" t="str">
        <f t="shared" si="136"/>
        <v/>
      </c>
    </row>
    <row r="1395" spans="1:10" x14ac:dyDescent="0.25">
      <c r="A1395" s="10" t="str">
        <f>IF(B1395="","",COUNTA($B$33:B1395)-COUNTBLANK($B$33:B1395))</f>
        <v/>
      </c>
      <c r="B1395" s="1"/>
      <c r="C1395" s="10" t="str">
        <f>IF(B1395="","",AVERAGE($B$33:B1395))</f>
        <v/>
      </c>
      <c r="D1395" s="10" t="str">
        <f>IF(B1395="","",_xlfn.STDEV.S($B$33:B1395))</f>
        <v/>
      </c>
      <c r="E1395" s="82" t="str">
        <f t="shared" si="137"/>
        <v/>
      </c>
      <c r="F1395" s="80" t="str">
        <f t="shared" si="134"/>
        <v/>
      </c>
      <c r="G1395" s="80" t="str">
        <f t="shared" si="135"/>
        <v/>
      </c>
      <c r="H1395" s="81" t="str">
        <f t="shared" si="138"/>
        <v/>
      </c>
      <c r="I1395" s="83" t="str">
        <f t="shared" si="133"/>
        <v/>
      </c>
      <c r="J1395" s="10" t="str">
        <f t="shared" si="136"/>
        <v/>
      </c>
    </row>
    <row r="1396" spans="1:10" x14ac:dyDescent="0.25">
      <c r="A1396" s="10" t="str">
        <f>IF(B1396="","",COUNTA($B$33:B1396)-COUNTBLANK($B$33:B1396))</f>
        <v/>
      </c>
      <c r="B1396" s="1"/>
      <c r="C1396" s="10" t="str">
        <f>IF(B1396="","",AVERAGE($B$33:B1396))</f>
        <v/>
      </c>
      <c r="D1396" s="10" t="str">
        <f>IF(B1396="","",_xlfn.STDEV.S($B$33:B1396))</f>
        <v/>
      </c>
      <c r="E1396" s="82" t="str">
        <f t="shared" si="137"/>
        <v/>
      </c>
      <c r="F1396" s="80" t="str">
        <f t="shared" si="134"/>
        <v/>
      </c>
      <c r="G1396" s="80" t="str">
        <f t="shared" si="135"/>
        <v/>
      </c>
      <c r="H1396" s="81" t="str">
        <f t="shared" si="138"/>
        <v/>
      </c>
      <c r="I1396" s="83" t="str">
        <f t="shared" si="133"/>
        <v/>
      </c>
      <c r="J1396" s="10" t="str">
        <f t="shared" si="136"/>
        <v/>
      </c>
    </row>
    <row r="1397" spans="1:10" x14ac:dyDescent="0.25">
      <c r="A1397" s="10" t="str">
        <f>IF(B1397="","",COUNTA($B$33:B1397)-COUNTBLANK($B$33:B1397))</f>
        <v/>
      </c>
      <c r="B1397" s="1"/>
      <c r="C1397" s="10" t="str">
        <f>IF(B1397="","",AVERAGE($B$33:B1397))</f>
        <v/>
      </c>
      <c r="D1397" s="10" t="str">
        <f>IF(B1397="","",_xlfn.STDEV.S($B$33:B1397))</f>
        <v/>
      </c>
      <c r="E1397" s="82" t="str">
        <f t="shared" si="137"/>
        <v/>
      </c>
      <c r="F1397" s="80" t="str">
        <f t="shared" si="134"/>
        <v/>
      </c>
      <c r="G1397" s="80" t="str">
        <f t="shared" si="135"/>
        <v/>
      </c>
      <c r="H1397" s="81" t="str">
        <f t="shared" si="138"/>
        <v/>
      </c>
      <c r="I1397" s="83" t="str">
        <f t="shared" si="133"/>
        <v/>
      </c>
      <c r="J1397" s="10" t="str">
        <f t="shared" si="136"/>
        <v/>
      </c>
    </row>
    <row r="1398" spans="1:10" x14ac:dyDescent="0.25">
      <c r="A1398" s="10" t="str">
        <f>IF(B1398="","",COUNTA($B$33:B1398)-COUNTBLANK($B$33:B1398))</f>
        <v/>
      </c>
      <c r="B1398" s="1"/>
      <c r="C1398" s="10" t="str">
        <f>IF(B1398="","",AVERAGE($B$33:B1398))</f>
        <v/>
      </c>
      <c r="D1398" s="10" t="str">
        <f>IF(B1398="","",_xlfn.STDEV.S($B$33:B1398))</f>
        <v/>
      </c>
      <c r="E1398" s="82" t="str">
        <f t="shared" si="137"/>
        <v/>
      </c>
      <c r="F1398" s="80" t="str">
        <f t="shared" si="134"/>
        <v/>
      </c>
      <c r="G1398" s="80" t="str">
        <f t="shared" si="135"/>
        <v/>
      </c>
      <c r="H1398" s="81" t="str">
        <f t="shared" si="138"/>
        <v/>
      </c>
      <c r="I1398" s="83" t="str">
        <f t="shared" si="133"/>
        <v/>
      </c>
      <c r="J1398" s="10" t="str">
        <f t="shared" si="136"/>
        <v/>
      </c>
    </row>
    <row r="1399" spans="1:10" x14ac:dyDescent="0.25">
      <c r="A1399" s="10" t="str">
        <f>IF(B1399="","",COUNTA($B$33:B1399)-COUNTBLANK($B$33:B1399))</f>
        <v/>
      </c>
      <c r="B1399" s="1"/>
      <c r="C1399" s="10" t="str">
        <f>IF(B1399="","",AVERAGE($B$33:B1399))</f>
        <v/>
      </c>
      <c r="D1399" s="10" t="str">
        <f>IF(B1399="","",_xlfn.STDEV.S($B$33:B1399))</f>
        <v/>
      </c>
      <c r="E1399" s="82" t="str">
        <f t="shared" si="137"/>
        <v/>
      </c>
      <c r="F1399" s="80" t="str">
        <f t="shared" si="134"/>
        <v/>
      </c>
      <c r="G1399" s="80" t="str">
        <f t="shared" si="135"/>
        <v/>
      </c>
      <c r="H1399" s="81" t="str">
        <f t="shared" si="138"/>
        <v/>
      </c>
      <c r="I1399" s="83" t="str">
        <f t="shared" si="133"/>
        <v/>
      </c>
      <c r="J1399" s="10" t="str">
        <f t="shared" si="136"/>
        <v/>
      </c>
    </row>
    <row r="1400" spans="1:10" x14ac:dyDescent="0.25">
      <c r="A1400" s="10" t="str">
        <f>IF(B1400="","",COUNTA($B$33:B1400)-COUNTBLANK($B$33:B1400))</f>
        <v/>
      </c>
      <c r="B1400" s="1"/>
      <c r="C1400" s="10" t="str">
        <f>IF(B1400="","",AVERAGE($B$33:B1400))</f>
        <v/>
      </c>
      <c r="D1400" s="10" t="str">
        <f>IF(B1400="","",_xlfn.STDEV.S($B$33:B1400))</f>
        <v/>
      </c>
      <c r="E1400" s="82" t="str">
        <f t="shared" si="137"/>
        <v/>
      </c>
      <c r="F1400" s="80" t="str">
        <f t="shared" si="134"/>
        <v/>
      </c>
      <c r="G1400" s="80" t="str">
        <f t="shared" si="135"/>
        <v/>
      </c>
      <c r="H1400" s="81" t="str">
        <f t="shared" si="138"/>
        <v/>
      </c>
      <c r="I1400" s="83" t="str">
        <f t="shared" si="133"/>
        <v/>
      </c>
      <c r="J1400" s="10" t="str">
        <f t="shared" si="136"/>
        <v/>
      </c>
    </row>
    <row r="1401" spans="1:10" x14ac:dyDescent="0.25">
      <c r="A1401" s="10" t="str">
        <f>IF(B1401="","",COUNTA($B$33:B1401)-COUNTBLANK($B$33:B1401))</f>
        <v/>
      </c>
      <c r="B1401" s="1"/>
      <c r="C1401" s="10" t="str">
        <f>IF(B1401="","",AVERAGE($B$33:B1401))</f>
        <v/>
      </c>
      <c r="D1401" s="10" t="str">
        <f>IF(B1401="","",_xlfn.STDEV.S($B$33:B1401))</f>
        <v/>
      </c>
      <c r="E1401" s="82" t="str">
        <f t="shared" si="137"/>
        <v/>
      </c>
      <c r="F1401" s="80" t="str">
        <f t="shared" si="134"/>
        <v/>
      </c>
      <c r="G1401" s="80" t="str">
        <f t="shared" si="135"/>
        <v/>
      </c>
      <c r="H1401" s="81" t="str">
        <f t="shared" si="138"/>
        <v/>
      </c>
      <c r="I1401" s="83" t="str">
        <f t="shared" si="133"/>
        <v/>
      </c>
      <c r="J1401" s="10" t="str">
        <f t="shared" si="136"/>
        <v/>
      </c>
    </row>
    <row r="1402" spans="1:10" x14ac:dyDescent="0.25">
      <c r="A1402" s="10" t="str">
        <f>IF(B1402="","",COUNTA($B$33:B1402)-COUNTBLANK($B$33:B1402))</f>
        <v/>
      </c>
      <c r="B1402" s="1"/>
      <c r="C1402" s="10" t="str">
        <f>IF(B1402="","",AVERAGE($B$33:B1402))</f>
        <v/>
      </c>
      <c r="D1402" s="10" t="str">
        <f>IF(B1402="","",_xlfn.STDEV.S($B$33:B1402))</f>
        <v/>
      </c>
      <c r="E1402" s="82" t="str">
        <f t="shared" si="137"/>
        <v/>
      </c>
      <c r="F1402" s="80" t="str">
        <f t="shared" si="134"/>
        <v/>
      </c>
      <c r="G1402" s="80" t="str">
        <f t="shared" si="135"/>
        <v/>
      </c>
      <c r="H1402" s="81" t="str">
        <f t="shared" si="138"/>
        <v/>
      </c>
      <c r="I1402" s="83" t="str">
        <f t="shared" si="133"/>
        <v/>
      </c>
      <c r="J1402" s="10" t="str">
        <f t="shared" si="136"/>
        <v/>
      </c>
    </row>
    <row r="1403" spans="1:10" x14ac:dyDescent="0.25">
      <c r="A1403" s="10" t="str">
        <f>IF(B1403="","",COUNTA($B$33:B1403)-COUNTBLANK($B$33:B1403))</f>
        <v/>
      </c>
      <c r="B1403" s="1"/>
      <c r="C1403" s="10" t="str">
        <f>IF(B1403="","",AVERAGE($B$33:B1403))</f>
        <v/>
      </c>
      <c r="D1403" s="10" t="str">
        <f>IF(B1403="","",_xlfn.STDEV.S($B$33:B1403))</f>
        <v/>
      </c>
      <c r="E1403" s="82" t="str">
        <f t="shared" si="137"/>
        <v/>
      </c>
      <c r="F1403" s="80" t="str">
        <f t="shared" si="134"/>
        <v/>
      </c>
      <c r="G1403" s="80" t="str">
        <f t="shared" si="135"/>
        <v/>
      </c>
      <c r="H1403" s="81" t="str">
        <f t="shared" si="138"/>
        <v/>
      </c>
      <c r="I1403" s="83" t="str">
        <f t="shared" si="133"/>
        <v/>
      </c>
      <c r="J1403" s="10" t="str">
        <f t="shared" si="136"/>
        <v/>
      </c>
    </row>
    <row r="1404" spans="1:10" x14ac:dyDescent="0.25">
      <c r="A1404" s="10" t="str">
        <f>IF(B1404="","",COUNTA($B$33:B1404)-COUNTBLANK($B$33:B1404))</f>
        <v/>
      </c>
      <c r="B1404" s="1"/>
      <c r="C1404" s="10" t="str">
        <f>IF(B1404="","",AVERAGE($B$33:B1404))</f>
        <v/>
      </c>
      <c r="D1404" s="10" t="str">
        <f>IF(B1404="","",_xlfn.STDEV.S($B$33:B1404))</f>
        <v/>
      </c>
      <c r="E1404" s="82" t="str">
        <f t="shared" si="137"/>
        <v/>
      </c>
      <c r="F1404" s="80" t="str">
        <f t="shared" si="134"/>
        <v/>
      </c>
      <c r="G1404" s="80" t="str">
        <f t="shared" si="135"/>
        <v/>
      </c>
      <c r="H1404" s="81" t="str">
        <f t="shared" si="138"/>
        <v/>
      </c>
      <c r="I1404" s="83" t="str">
        <f t="shared" si="133"/>
        <v/>
      </c>
      <c r="J1404" s="10" t="str">
        <f t="shared" si="136"/>
        <v/>
      </c>
    </row>
    <row r="1405" spans="1:10" x14ac:dyDescent="0.25">
      <c r="A1405" s="10" t="str">
        <f>IF(B1405="","",COUNTA($B$33:B1405)-COUNTBLANK($B$33:B1405))</f>
        <v/>
      </c>
      <c r="B1405" s="1"/>
      <c r="C1405" s="10" t="str">
        <f>IF(B1405="","",AVERAGE($B$33:B1405))</f>
        <v/>
      </c>
      <c r="D1405" s="10" t="str">
        <f>IF(B1405="","",_xlfn.STDEV.S($B$33:B1405))</f>
        <v/>
      </c>
      <c r="E1405" s="82" t="str">
        <f t="shared" si="137"/>
        <v/>
      </c>
      <c r="F1405" s="80" t="str">
        <f t="shared" si="134"/>
        <v/>
      </c>
      <c r="G1405" s="80" t="str">
        <f t="shared" si="135"/>
        <v/>
      </c>
      <c r="H1405" s="81" t="str">
        <f t="shared" si="138"/>
        <v/>
      </c>
      <c r="I1405" s="83" t="str">
        <f t="shared" si="133"/>
        <v/>
      </c>
      <c r="J1405" s="10" t="str">
        <f t="shared" si="136"/>
        <v/>
      </c>
    </row>
    <row r="1406" spans="1:10" x14ac:dyDescent="0.25">
      <c r="A1406" s="10" t="str">
        <f>IF(B1406="","",COUNTA($B$33:B1406)-COUNTBLANK($B$33:B1406))</f>
        <v/>
      </c>
      <c r="B1406" s="1"/>
      <c r="C1406" s="10" t="str">
        <f>IF(B1406="","",AVERAGE($B$33:B1406))</f>
        <v/>
      </c>
      <c r="D1406" s="10" t="str">
        <f>IF(B1406="","",_xlfn.STDEV.S($B$33:B1406))</f>
        <v/>
      </c>
      <c r="E1406" s="82" t="str">
        <f t="shared" si="137"/>
        <v/>
      </c>
      <c r="F1406" s="80" t="str">
        <f t="shared" si="134"/>
        <v/>
      </c>
      <c r="G1406" s="80" t="str">
        <f t="shared" si="135"/>
        <v/>
      </c>
      <c r="H1406" s="81" t="str">
        <f t="shared" si="138"/>
        <v/>
      </c>
      <c r="I1406" s="83" t="str">
        <f t="shared" si="133"/>
        <v/>
      </c>
      <c r="J1406" s="10" t="str">
        <f t="shared" si="136"/>
        <v/>
      </c>
    </row>
    <row r="1407" spans="1:10" x14ac:dyDescent="0.25">
      <c r="A1407" s="10" t="str">
        <f>IF(B1407="","",COUNTA($B$33:B1407)-COUNTBLANK($B$33:B1407))</f>
        <v/>
      </c>
      <c r="B1407" s="1"/>
      <c r="C1407" s="10" t="str">
        <f>IF(B1407="","",AVERAGE($B$33:B1407))</f>
        <v/>
      </c>
      <c r="D1407" s="10" t="str">
        <f>IF(B1407="","",_xlfn.STDEV.S($B$33:B1407))</f>
        <v/>
      </c>
      <c r="E1407" s="82" t="str">
        <f t="shared" si="137"/>
        <v/>
      </c>
      <c r="F1407" s="80" t="str">
        <f t="shared" si="134"/>
        <v/>
      </c>
      <c r="G1407" s="80" t="str">
        <f t="shared" si="135"/>
        <v/>
      </c>
      <c r="H1407" s="81" t="str">
        <f t="shared" si="138"/>
        <v/>
      </c>
      <c r="I1407" s="83" t="str">
        <f t="shared" si="133"/>
        <v/>
      </c>
      <c r="J1407" s="10" t="str">
        <f t="shared" si="136"/>
        <v/>
      </c>
    </row>
    <row r="1408" spans="1:10" x14ac:dyDescent="0.25">
      <c r="A1408" s="10" t="str">
        <f>IF(B1408="","",COUNTA($B$33:B1408)-COUNTBLANK($B$33:B1408))</f>
        <v/>
      </c>
      <c r="B1408" s="1"/>
      <c r="C1408" s="10" t="str">
        <f>IF(B1408="","",AVERAGE($B$33:B1408))</f>
        <v/>
      </c>
      <c r="D1408" s="10" t="str">
        <f>IF(B1408="","",_xlfn.STDEV.S($B$33:B1408))</f>
        <v/>
      </c>
      <c r="E1408" s="82" t="str">
        <f t="shared" si="137"/>
        <v/>
      </c>
      <c r="F1408" s="80" t="str">
        <f t="shared" si="134"/>
        <v/>
      </c>
      <c r="G1408" s="80" t="str">
        <f t="shared" si="135"/>
        <v/>
      </c>
      <c r="H1408" s="81" t="str">
        <f t="shared" si="138"/>
        <v/>
      </c>
      <c r="I1408" s="83" t="str">
        <f t="shared" si="133"/>
        <v/>
      </c>
      <c r="J1408" s="10" t="str">
        <f t="shared" si="136"/>
        <v/>
      </c>
    </row>
    <row r="1409" spans="1:10" x14ac:dyDescent="0.25">
      <c r="A1409" s="10" t="str">
        <f>IF(B1409="","",COUNTA($B$33:B1409)-COUNTBLANK($B$33:B1409))</f>
        <v/>
      </c>
      <c r="B1409" s="1"/>
      <c r="C1409" s="10" t="str">
        <f>IF(B1409="","",AVERAGE($B$33:B1409))</f>
        <v/>
      </c>
      <c r="D1409" s="10" t="str">
        <f>IF(B1409="","",_xlfn.STDEV.S($B$33:B1409))</f>
        <v/>
      </c>
      <c r="E1409" s="82" t="str">
        <f t="shared" si="137"/>
        <v/>
      </c>
      <c r="F1409" s="80" t="str">
        <f t="shared" si="134"/>
        <v/>
      </c>
      <c r="G1409" s="80" t="str">
        <f t="shared" si="135"/>
        <v/>
      </c>
      <c r="H1409" s="81" t="str">
        <f t="shared" si="138"/>
        <v/>
      </c>
      <c r="I1409" s="83" t="str">
        <f t="shared" si="133"/>
        <v/>
      </c>
      <c r="J1409" s="10" t="str">
        <f t="shared" si="136"/>
        <v/>
      </c>
    </row>
    <row r="1410" spans="1:10" x14ac:dyDescent="0.25">
      <c r="A1410" s="10" t="str">
        <f>IF(B1410="","",COUNTA($B$33:B1410)-COUNTBLANK($B$33:B1410))</f>
        <v/>
      </c>
      <c r="B1410" s="1"/>
      <c r="C1410" s="10" t="str">
        <f>IF(B1410="","",AVERAGE($B$33:B1410))</f>
        <v/>
      </c>
      <c r="D1410" s="10" t="str">
        <f>IF(B1410="","",_xlfn.STDEV.S($B$33:B1410))</f>
        <v/>
      </c>
      <c r="E1410" s="82" t="str">
        <f t="shared" si="137"/>
        <v/>
      </c>
      <c r="F1410" s="80" t="str">
        <f t="shared" si="134"/>
        <v/>
      </c>
      <c r="G1410" s="80" t="str">
        <f t="shared" si="135"/>
        <v/>
      </c>
      <c r="H1410" s="81" t="str">
        <f t="shared" si="138"/>
        <v/>
      </c>
      <c r="I1410" s="83" t="str">
        <f t="shared" si="133"/>
        <v/>
      </c>
      <c r="J1410" s="10" t="str">
        <f t="shared" si="136"/>
        <v/>
      </c>
    </row>
    <row r="1411" spans="1:10" x14ac:dyDescent="0.25">
      <c r="A1411" s="10" t="str">
        <f>IF(B1411="","",COUNTA($B$33:B1411)-COUNTBLANK($B$33:B1411))</f>
        <v/>
      </c>
      <c r="B1411" s="1"/>
      <c r="C1411" s="10" t="str">
        <f>IF(B1411="","",AVERAGE($B$33:B1411))</f>
        <v/>
      </c>
      <c r="D1411" s="10" t="str">
        <f>IF(B1411="","",_xlfn.STDEV.S($B$33:B1411))</f>
        <v/>
      </c>
      <c r="E1411" s="82" t="str">
        <f t="shared" si="137"/>
        <v/>
      </c>
      <c r="F1411" s="80" t="str">
        <f t="shared" si="134"/>
        <v/>
      </c>
      <c r="G1411" s="80" t="str">
        <f t="shared" si="135"/>
        <v/>
      </c>
      <c r="H1411" s="81" t="str">
        <f t="shared" si="138"/>
        <v/>
      </c>
      <c r="I1411" s="83" t="str">
        <f t="shared" si="133"/>
        <v/>
      </c>
      <c r="J1411" s="10" t="str">
        <f t="shared" si="136"/>
        <v/>
      </c>
    </row>
    <row r="1412" spans="1:10" x14ac:dyDescent="0.25">
      <c r="A1412" s="10" t="str">
        <f>IF(B1412="","",COUNTA($B$33:B1412)-COUNTBLANK($B$33:B1412))</f>
        <v/>
      </c>
      <c r="B1412" s="1"/>
      <c r="C1412" s="10" t="str">
        <f>IF(B1412="","",AVERAGE($B$33:B1412))</f>
        <v/>
      </c>
      <c r="D1412" s="10" t="str">
        <f>IF(B1412="","",_xlfn.STDEV.S($B$33:B1412))</f>
        <v/>
      </c>
      <c r="E1412" s="82" t="str">
        <f t="shared" si="137"/>
        <v/>
      </c>
      <c r="F1412" s="80" t="str">
        <f t="shared" si="134"/>
        <v/>
      </c>
      <c r="G1412" s="80" t="str">
        <f t="shared" si="135"/>
        <v/>
      </c>
      <c r="H1412" s="81" t="str">
        <f t="shared" si="138"/>
        <v/>
      </c>
      <c r="I1412" s="83" t="str">
        <f t="shared" si="133"/>
        <v/>
      </c>
      <c r="J1412" s="10" t="str">
        <f t="shared" si="136"/>
        <v/>
      </c>
    </row>
    <row r="1413" spans="1:10" x14ac:dyDescent="0.25">
      <c r="A1413" s="10" t="str">
        <f>IF(B1413="","",COUNTA($B$33:B1413)-COUNTBLANK($B$33:B1413))</f>
        <v/>
      </c>
      <c r="B1413" s="1"/>
      <c r="C1413" s="10" t="str">
        <f>IF(B1413="","",AVERAGE($B$33:B1413))</f>
        <v/>
      </c>
      <c r="D1413" s="10" t="str">
        <f>IF(B1413="","",_xlfn.STDEV.S($B$33:B1413))</f>
        <v/>
      </c>
      <c r="E1413" s="82" t="str">
        <f t="shared" si="137"/>
        <v/>
      </c>
      <c r="F1413" s="80" t="str">
        <f t="shared" si="134"/>
        <v/>
      </c>
      <c r="G1413" s="80" t="str">
        <f t="shared" si="135"/>
        <v/>
      </c>
      <c r="H1413" s="81" t="str">
        <f t="shared" si="138"/>
        <v/>
      </c>
      <c r="I1413" s="83" t="str">
        <f t="shared" si="133"/>
        <v/>
      </c>
      <c r="J1413" s="10" t="str">
        <f t="shared" si="136"/>
        <v/>
      </c>
    </row>
    <row r="1414" spans="1:10" x14ac:dyDescent="0.25">
      <c r="A1414" s="10" t="str">
        <f>IF(B1414="","",COUNTA($B$33:B1414)-COUNTBLANK($B$33:B1414))</f>
        <v/>
      </c>
      <c r="B1414" s="1"/>
      <c r="C1414" s="10" t="str">
        <f>IF(B1414="","",AVERAGE($B$33:B1414))</f>
        <v/>
      </c>
      <c r="D1414" s="10" t="str">
        <f>IF(B1414="","",_xlfn.STDEV.S($B$33:B1414))</f>
        <v/>
      </c>
      <c r="E1414" s="82" t="str">
        <f t="shared" si="137"/>
        <v/>
      </c>
      <c r="F1414" s="80" t="str">
        <f t="shared" si="134"/>
        <v/>
      </c>
      <c r="G1414" s="80" t="str">
        <f t="shared" si="135"/>
        <v/>
      </c>
      <c r="H1414" s="81" t="str">
        <f t="shared" si="138"/>
        <v/>
      </c>
      <c r="I1414" s="83" t="str">
        <f t="shared" si="133"/>
        <v/>
      </c>
      <c r="J1414" s="10" t="str">
        <f t="shared" si="136"/>
        <v/>
      </c>
    </row>
    <row r="1415" spans="1:10" x14ac:dyDescent="0.25">
      <c r="A1415" s="10" t="str">
        <f>IF(B1415="","",COUNTA($B$33:B1415)-COUNTBLANK($B$33:B1415))</f>
        <v/>
      </c>
      <c r="B1415" s="1"/>
      <c r="C1415" s="10" t="str">
        <f>IF(B1415="","",AVERAGE($B$33:B1415))</f>
        <v/>
      </c>
      <c r="D1415" s="10" t="str">
        <f>IF(B1415="","",_xlfn.STDEV.S($B$33:B1415))</f>
        <v/>
      </c>
      <c r="E1415" s="82" t="str">
        <f t="shared" si="137"/>
        <v/>
      </c>
      <c r="F1415" s="80" t="str">
        <f t="shared" si="134"/>
        <v/>
      </c>
      <c r="G1415" s="80" t="str">
        <f t="shared" si="135"/>
        <v/>
      </c>
      <c r="H1415" s="81" t="str">
        <f t="shared" si="138"/>
        <v/>
      </c>
      <c r="I1415" s="83" t="str">
        <f t="shared" si="133"/>
        <v/>
      </c>
      <c r="J1415" s="10" t="str">
        <f t="shared" si="136"/>
        <v/>
      </c>
    </row>
    <row r="1416" spans="1:10" x14ac:dyDescent="0.25">
      <c r="A1416" s="10" t="str">
        <f>IF(B1416="","",COUNTA($B$33:B1416)-COUNTBLANK($B$33:B1416))</f>
        <v/>
      </c>
      <c r="B1416" s="1"/>
      <c r="C1416" s="10" t="str">
        <f>IF(B1416="","",AVERAGE($B$33:B1416))</f>
        <v/>
      </c>
      <c r="D1416" s="10" t="str">
        <f>IF(B1416="","",_xlfn.STDEV.S($B$33:B1416))</f>
        <v/>
      </c>
      <c r="E1416" s="82" t="str">
        <f t="shared" si="137"/>
        <v/>
      </c>
      <c r="F1416" s="80" t="str">
        <f t="shared" si="134"/>
        <v/>
      </c>
      <c r="G1416" s="80" t="str">
        <f t="shared" si="135"/>
        <v/>
      </c>
      <c r="H1416" s="81" t="str">
        <f t="shared" si="138"/>
        <v/>
      </c>
      <c r="I1416" s="83" t="str">
        <f t="shared" si="133"/>
        <v/>
      </c>
      <c r="J1416" s="10" t="str">
        <f t="shared" si="136"/>
        <v/>
      </c>
    </row>
    <row r="1417" spans="1:10" x14ac:dyDescent="0.25">
      <c r="A1417" s="10" t="str">
        <f>IF(B1417="","",COUNTA($B$33:B1417)-COUNTBLANK($B$33:B1417))</f>
        <v/>
      </c>
      <c r="B1417" s="1"/>
      <c r="C1417" s="10" t="str">
        <f>IF(B1417="","",AVERAGE($B$33:B1417))</f>
        <v/>
      </c>
      <c r="D1417" s="10" t="str">
        <f>IF(B1417="","",_xlfn.STDEV.S($B$33:B1417))</f>
        <v/>
      </c>
      <c r="E1417" s="82" t="str">
        <f t="shared" si="137"/>
        <v/>
      </c>
      <c r="F1417" s="80" t="str">
        <f t="shared" si="134"/>
        <v/>
      </c>
      <c r="G1417" s="80" t="str">
        <f t="shared" si="135"/>
        <v/>
      </c>
      <c r="H1417" s="81" t="str">
        <f t="shared" si="138"/>
        <v/>
      </c>
      <c r="I1417" s="83" t="str">
        <f t="shared" si="133"/>
        <v/>
      </c>
      <c r="J1417" s="10" t="str">
        <f t="shared" si="136"/>
        <v/>
      </c>
    </row>
    <row r="1418" spans="1:10" x14ac:dyDescent="0.25">
      <c r="A1418" s="10" t="str">
        <f>IF(B1418="","",COUNTA($B$33:B1418)-COUNTBLANK($B$33:B1418))</f>
        <v/>
      </c>
      <c r="B1418" s="1"/>
      <c r="C1418" s="10" t="str">
        <f>IF(B1418="","",AVERAGE($B$33:B1418))</f>
        <v/>
      </c>
      <c r="D1418" s="10" t="str">
        <f>IF(B1418="","",_xlfn.STDEV.S($B$33:B1418))</f>
        <v/>
      </c>
      <c r="E1418" s="82" t="str">
        <f t="shared" si="137"/>
        <v/>
      </c>
      <c r="F1418" s="80" t="str">
        <f t="shared" si="134"/>
        <v/>
      </c>
      <c r="G1418" s="80" t="str">
        <f t="shared" si="135"/>
        <v/>
      </c>
      <c r="H1418" s="81" t="str">
        <f t="shared" si="138"/>
        <v/>
      </c>
      <c r="I1418" s="83" t="str">
        <f t="shared" si="133"/>
        <v/>
      </c>
      <c r="J1418" s="10" t="str">
        <f t="shared" si="136"/>
        <v/>
      </c>
    </row>
    <row r="1419" spans="1:10" x14ac:dyDescent="0.25">
      <c r="A1419" s="10" t="str">
        <f>IF(B1419="","",COUNTA($B$33:B1419)-COUNTBLANK($B$33:B1419))</f>
        <v/>
      </c>
      <c r="B1419" s="1"/>
      <c r="C1419" s="10" t="str">
        <f>IF(B1419="","",AVERAGE($B$33:B1419))</f>
        <v/>
      </c>
      <c r="D1419" s="10" t="str">
        <f>IF(B1419="","",_xlfn.STDEV.S($B$33:B1419))</f>
        <v/>
      </c>
      <c r="E1419" s="82" t="str">
        <f t="shared" si="137"/>
        <v/>
      </c>
      <c r="F1419" s="80" t="str">
        <f t="shared" si="134"/>
        <v/>
      </c>
      <c r="G1419" s="80" t="str">
        <f t="shared" si="135"/>
        <v/>
      </c>
      <c r="H1419" s="81" t="str">
        <f t="shared" si="138"/>
        <v/>
      </c>
      <c r="I1419" s="83" t="str">
        <f t="shared" si="133"/>
        <v/>
      </c>
      <c r="J1419" s="10" t="str">
        <f t="shared" si="136"/>
        <v/>
      </c>
    </row>
    <row r="1420" spans="1:10" x14ac:dyDescent="0.25">
      <c r="A1420" s="10" t="str">
        <f>IF(B1420="","",COUNTA($B$33:B1420)-COUNTBLANK($B$33:B1420))</f>
        <v/>
      </c>
      <c r="B1420" s="1"/>
      <c r="C1420" s="10" t="str">
        <f>IF(B1420="","",AVERAGE($B$33:B1420))</f>
        <v/>
      </c>
      <c r="D1420" s="10" t="str">
        <f>IF(B1420="","",_xlfn.STDEV.S($B$33:B1420))</f>
        <v/>
      </c>
      <c r="E1420" s="82" t="str">
        <f t="shared" si="137"/>
        <v/>
      </c>
      <c r="F1420" s="80" t="str">
        <f t="shared" si="134"/>
        <v/>
      </c>
      <c r="G1420" s="80" t="str">
        <f t="shared" si="135"/>
        <v/>
      </c>
      <c r="H1420" s="81" t="str">
        <f t="shared" si="138"/>
        <v/>
      </c>
      <c r="I1420" s="83" t="str">
        <f t="shared" si="133"/>
        <v/>
      </c>
      <c r="J1420" s="10" t="str">
        <f t="shared" si="136"/>
        <v/>
      </c>
    </row>
    <row r="1421" spans="1:10" x14ac:dyDescent="0.25">
      <c r="A1421" s="10" t="str">
        <f>IF(B1421="","",COUNTA($B$33:B1421)-COUNTBLANK($B$33:B1421))</f>
        <v/>
      </c>
      <c r="B1421" s="1"/>
      <c r="C1421" s="10" t="str">
        <f>IF(B1421="","",AVERAGE($B$33:B1421))</f>
        <v/>
      </c>
      <c r="D1421" s="10" t="str">
        <f>IF(B1421="","",_xlfn.STDEV.S($B$33:B1421))</f>
        <v/>
      </c>
      <c r="E1421" s="82" t="str">
        <f t="shared" si="137"/>
        <v/>
      </c>
      <c r="F1421" s="80" t="str">
        <f t="shared" si="134"/>
        <v/>
      </c>
      <c r="G1421" s="80" t="str">
        <f t="shared" si="135"/>
        <v/>
      </c>
      <c r="H1421" s="81" t="str">
        <f t="shared" si="138"/>
        <v/>
      </c>
      <c r="I1421" s="83" t="str">
        <f t="shared" si="133"/>
        <v/>
      </c>
      <c r="J1421" s="10" t="str">
        <f t="shared" si="136"/>
        <v/>
      </c>
    </row>
    <row r="1422" spans="1:10" x14ac:dyDescent="0.25">
      <c r="A1422" s="10" t="str">
        <f>IF(B1422="","",COUNTA($B$33:B1422)-COUNTBLANK($B$33:B1422))</f>
        <v/>
      </c>
      <c r="B1422" s="1"/>
      <c r="C1422" s="10" t="str">
        <f>IF(B1422="","",AVERAGE($B$33:B1422))</f>
        <v/>
      </c>
      <c r="D1422" s="10" t="str">
        <f>IF(B1422="","",_xlfn.STDEV.S($B$33:B1422))</f>
        <v/>
      </c>
      <c r="E1422" s="82" t="str">
        <f t="shared" si="137"/>
        <v/>
      </c>
      <c r="F1422" s="80" t="str">
        <f t="shared" si="134"/>
        <v/>
      </c>
      <c r="G1422" s="80" t="str">
        <f t="shared" si="135"/>
        <v/>
      </c>
      <c r="H1422" s="81" t="str">
        <f t="shared" si="138"/>
        <v/>
      </c>
      <c r="I1422" s="83" t="str">
        <f t="shared" si="133"/>
        <v/>
      </c>
      <c r="J1422" s="10" t="str">
        <f t="shared" si="136"/>
        <v/>
      </c>
    </row>
    <row r="1423" spans="1:10" x14ac:dyDescent="0.25">
      <c r="A1423" s="10" t="str">
        <f>IF(B1423="","",COUNTA($B$33:B1423)-COUNTBLANK($B$33:B1423))</f>
        <v/>
      </c>
      <c r="B1423" s="1"/>
      <c r="C1423" s="10" t="str">
        <f>IF(B1423="","",AVERAGE($B$33:B1423))</f>
        <v/>
      </c>
      <c r="D1423" s="10" t="str">
        <f>IF(B1423="","",_xlfn.STDEV.S($B$33:B1423))</f>
        <v/>
      </c>
      <c r="E1423" s="82" t="str">
        <f t="shared" si="137"/>
        <v/>
      </c>
      <c r="F1423" s="80" t="str">
        <f t="shared" si="134"/>
        <v/>
      </c>
      <c r="G1423" s="80" t="str">
        <f t="shared" si="135"/>
        <v/>
      </c>
      <c r="H1423" s="81" t="str">
        <f t="shared" si="138"/>
        <v/>
      </c>
      <c r="I1423" s="83" t="str">
        <f t="shared" si="133"/>
        <v/>
      </c>
      <c r="J1423" s="10" t="str">
        <f t="shared" si="136"/>
        <v/>
      </c>
    </row>
    <row r="1424" spans="1:10" x14ac:dyDescent="0.25">
      <c r="A1424" s="10" t="str">
        <f>IF(B1424="","",COUNTA($B$33:B1424)-COUNTBLANK($B$33:B1424))</f>
        <v/>
      </c>
      <c r="B1424" s="1"/>
      <c r="C1424" s="10" t="str">
        <f>IF(B1424="","",AVERAGE($B$33:B1424))</f>
        <v/>
      </c>
      <c r="D1424" s="10" t="str">
        <f>IF(B1424="","",_xlfn.STDEV.S($B$33:B1424))</f>
        <v/>
      </c>
      <c r="E1424" s="82" t="str">
        <f t="shared" si="137"/>
        <v/>
      </c>
      <c r="F1424" s="80" t="str">
        <f t="shared" si="134"/>
        <v/>
      </c>
      <c r="G1424" s="80" t="str">
        <f t="shared" si="135"/>
        <v/>
      </c>
      <c r="H1424" s="81" t="str">
        <f t="shared" si="138"/>
        <v/>
      </c>
      <c r="I1424" s="83" t="str">
        <f t="shared" ref="I1424:I1487" si="139">IF(D1424="","",_xlfn.CONFIDENCE.NORM(1-$C$11,E1424,A1424))</f>
        <v/>
      </c>
      <c r="J1424" s="10" t="str">
        <f t="shared" si="136"/>
        <v/>
      </c>
    </row>
    <row r="1425" spans="1:10" x14ac:dyDescent="0.25">
      <c r="A1425" s="10" t="str">
        <f>IF(B1425="","",COUNTA($B$33:B1425)-COUNTBLANK($B$33:B1425))</f>
        <v/>
      </c>
      <c r="B1425" s="1"/>
      <c r="C1425" s="10" t="str">
        <f>IF(B1425="","",AVERAGE($B$33:B1425))</f>
        <v/>
      </c>
      <c r="D1425" s="10" t="str">
        <f>IF(B1425="","",_xlfn.STDEV.S($B$33:B1425))</f>
        <v/>
      </c>
      <c r="E1425" s="82" t="str">
        <f t="shared" si="137"/>
        <v/>
      </c>
      <c r="F1425" s="80" t="str">
        <f t="shared" si="134"/>
        <v/>
      </c>
      <c r="G1425" s="80" t="str">
        <f t="shared" si="135"/>
        <v/>
      </c>
      <c r="H1425" s="81" t="str">
        <f t="shared" si="138"/>
        <v/>
      </c>
      <c r="I1425" s="83" t="str">
        <f t="shared" si="139"/>
        <v/>
      </c>
      <c r="J1425" s="10" t="str">
        <f t="shared" si="136"/>
        <v/>
      </c>
    </row>
    <row r="1426" spans="1:10" x14ac:dyDescent="0.25">
      <c r="A1426" s="10" t="str">
        <f>IF(B1426="","",COUNTA($B$33:B1426)-COUNTBLANK($B$33:B1426))</f>
        <v/>
      </c>
      <c r="B1426" s="1"/>
      <c r="C1426" s="10" t="str">
        <f>IF(B1426="","",AVERAGE($B$33:B1426))</f>
        <v/>
      </c>
      <c r="D1426" s="10" t="str">
        <f>IF(B1426="","",_xlfn.STDEV.S($B$33:B1426))</f>
        <v/>
      </c>
      <c r="E1426" s="82" t="str">
        <f t="shared" si="137"/>
        <v/>
      </c>
      <c r="F1426" s="80" t="str">
        <f t="shared" si="134"/>
        <v/>
      </c>
      <c r="G1426" s="80" t="str">
        <f t="shared" si="135"/>
        <v/>
      </c>
      <c r="H1426" s="81" t="str">
        <f t="shared" si="138"/>
        <v/>
      </c>
      <c r="I1426" s="83" t="str">
        <f t="shared" si="139"/>
        <v/>
      </c>
      <c r="J1426" s="10" t="str">
        <f t="shared" si="136"/>
        <v/>
      </c>
    </row>
    <row r="1427" spans="1:10" x14ac:dyDescent="0.25">
      <c r="A1427" s="10" t="str">
        <f>IF(B1427="","",COUNTA($B$33:B1427)-COUNTBLANK($B$33:B1427))</f>
        <v/>
      </c>
      <c r="B1427" s="1"/>
      <c r="C1427" s="10" t="str">
        <f>IF(B1427="","",AVERAGE($B$33:B1427))</f>
        <v/>
      </c>
      <c r="D1427" s="10" t="str">
        <f>IF(B1427="","",_xlfn.STDEV.S($B$33:B1427))</f>
        <v/>
      </c>
      <c r="E1427" s="82" t="str">
        <f t="shared" si="137"/>
        <v/>
      </c>
      <c r="F1427" s="80" t="str">
        <f t="shared" si="134"/>
        <v/>
      </c>
      <c r="G1427" s="80" t="str">
        <f t="shared" si="135"/>
        <v/>
      </c>
      <c r="H1427" s="81" t="str">
        <f t="shared" si="138"/>
        <v/>
      </c>
      <c r="I1427" s="83" t="str">
        <f t="shared" si="139"/>
        <v/>
      </c>
      <c r="J1427" s="10" t="str">
        <f t="shared" si="136"/>
        <v/>
      </c>
    </row>
    <row r="1428" spans="1:10" x14ac:dyDescent="0.25">
      <c r="A1428" s="10" t="str">
        <f>IF(B1428="","",COUNTA($B$33:B1428)-COUNTBLANK($B$33:B1428))</f>
        <v/>
      </c>
      <c r="B1428" s="1"/>
      <c r="C1428" s="10" t="str">
        <f>IF(B1428="","",AVERAGE($B$33:B1428))</f>
        <v/>
      </c>
      <c r="D1428" s="10" t="str">
        <f>IF(B1428="","",_xlfn.STDEV.S($B$33:B1428))</f>
        <v/>
      </c>
      <c r="E1428" s="82" t="str">
        <f t="shared" si="137"/>
        <v/>
      </c>
      <c r="F1428" s="80" t="str">
        <f t="shared" si="134"/>
        <v/>
      </c>
      <c r="G1428" s="80" t="str">
        <f t="shared" si="135"/>
        <v/>
      </c>
      <c r="H1428" s="81" t="str">
        <f t="shared" si="138"/>
        <v/>
      </c>
      <c r="I1428" s="83" t="str">
        <f t="shared" si="139"/>
        <v/>
      </c>
      <c r="J1428" s="10" t="str">
        <f t="shared" si="136"/>
        <v/>
      </c>
    </row>
    <row r="1429" spans="1:10" x14ac:dyDescent="0.25">
      <c r="A1429" s="10" t="str">
        <f>IF(B1429="","",COUNTA($B$33:B1429)-COUNTBLANK($B$33:B1429))</f>
        <v/>
      </c>
      <c r="B1429" s="1"/>
      <c r="C1429" s="10" t="str">
        <f>IF(B1429="","",AVERAGE($B$33:B1429))</f>
        <v/>
      </c>
      <c r="D1429" s="10" t="str">
        <f>IF(B1429="","",_xlfn.STDEV.S($B$33:B1429))</f>
        <v/>
      </c>
      <c r="E1429" s="82" t="str">
        <f t="shared" si="137"/>
        <v/>
      </c>
      <c r="F1429" s="80" t="str">
        <f t="shared" si="134"/>
        <v/>
      </c>
      <c r="G1429" s="80" t="str">
        <f t="shared" si="135"/>
        <v/>
      </c>
      <c r="H1429" s="81" t="str">
        <f t="shared" si="138"/>
        <v/>
      </c>
      <c r="I1429" s="83" t="str">
        <f t="shared" si="139"/>
        <v/>
      </c>
      <c r="J1429" s="10" t="str">
        <f t="shared" si="136"/>
        <v/>
      </c>
    </row>
    <row r="1430" spans="1:10" x14ac:dyDescent="0.25">
      <c r="A1430" s="10" t="str">
        <f>IF(B1430="","",COUNTA($B$33:B1430)-COUNTBLANK($B$33:B1430))</f>
        <v/>
      </c>
      <c r="B1430" s="1"/>
      <c r="C1430" s="10" t="str">
        <f>IF(B1430="","",AVERAGE($B$33:B1430))</f>
        <v/>
      </c>
      <c r="D1430" s="10" t="str">
        <f>IF(B1430="","",_xlfn.STDEV.S($B$33:B1430))</f>
        <v/>
      </c>
      <c r="E1430" s="82" t="str">
        <f t="shared" si="137"/>
        <v/>
      </c>
      <c r="F1430" s="80" t="str">
        <f t="shared" si="134"/>
        <v/>
      </c>
      <c r="G1430" s="80" t="str">
        <f t="shared" si="135"/>
        <v/>
      </c>
      <c r="H1430" s="81" t="str">
        <f t="shared" si="138"/>
        <v/>
      </c>
      <c r="I1430" s="83" t="str">
        <f t="shared" si="139"/>
        <v/>
      </c>
      <c r="J1430" s="10" t="str">
        <f t="shared" si="136"/>
        <v/>
      </c>
    </row>
    <row r="1431" spans="1:10" x14ac:dyDescent="0.25">
      <c r="A1431" s="10" t="str">
        <f>IF(B1431="","",COUNTA($B$33:B1431)-COUNTBLANK($B$33:B1431))</f>
        <v/>
      </c>
      <c r="B1431" s="1"/>
      <c r="C1431" s="10" t="str">
        <f>IF(B1431="","",AVERAGE($B$33:B1431))</f>
        <v/>
      </c>
      <c r="D1431" s="10" t="str">
        <f>IF(B1431="","",_xlfn.STDEV.S($B$33:B1431))</f>
        <v/>
      </c>
      <c r="E1431" s="82" t="str">
        <f t="shared" si="137"/>
        <v/>
      </c>
      <c r="F1431" s="80" t="str">
        <f t="shared" si="134"/>
        <v/>
      </c>
      <c r="G1431" s="80" t="str">
        <f t="shared" si="135"/>
        <v/>
      </c>
      <c r="H1431" s="81" t="str">
        <f t="shared" si="138"/>
        <v/>
      </c>
      <c r="I1431" s="83" t="str">
        <f t="shared" si="139"/>
        <v/>
      </c>
      <c r="J1431" s="10" t="str">
        <f t="shared" si="136"/>
        <v/>
      </c>
    </row>
    <row r="1432" spans="1:10" x14ac:dyDescent="0.25">
      <c r="A1432" s="10" t="str">
        <f>IF(B1432="","",COUNTA($B$33:B1432)-COUNTBLANK($B$33:B1432))</f>
        <v/>
      </c>
      <c r="B1432" s="1"/>
      <c r="C1432" s="10" t="str">
        <f>IF(B1432="","",AVERAGE($B$33:B1432))</f>
        <v/>
      </c>
      <c r="D1432" s="10" t="str">
        <f>IF(B1432="","",_xlfn.STDEV.S($B$33:B1432))</f>
        <v/>
      </c>
      <c r="E1432" s="82" t="str">
        <f t="shared" si="137"/>
        <v/>
      </c>
      <c r="F1432" s="80" t="str">
        <f t="shared" si="134"/>
        <v/>
      </c>
      <c r="G1432" s="80" t="str">
        <f t="shared" si="135"/>
        <v/>
      </c>
      <c r="H1432" s="81" t="str">
        <f t="shared" si="138"/>
        <v/>
      </c>
      <c r="I1432" s="83" t="str">
        <f t="shared" si="139"/>
        <v/>
      </c>
      <c r="J1432" s="10" t="str">
        <f t="shared" si="136"/>
        <v/>
      </c>
    </row>
    <row r="1433" spans="1:10" x14ac:dyDescent="0.25">
      <c r="A1433" s="10" t="str">
        <f>IF(B1433="","",COUNTA($B$33:B1433)-COUNTBLANK($B$33:B1433))</f>
        <v/>
      </c>
      <c r="B1433" s="1"/>
      <c r="C1433" s="10" t="str">
        <f>IF(B1433="","",AVERAGE($B$33:B1433))</f>
        <v/>
      </c>
      <c r="D1433" s="10" t="str">
        <f>IF(B1433="","",_xlfn.STDEV.S($B$33:B1433))</f>
        <v/>
      </c>
      <c r="E1433" s="82" t="str">
        <f t="shared" si="137"/>
        <v/>
      </c>
      <c r="F1433" s="80" t="str">
        <f t="shared" si="134"/>
        <v/>
      </c>
      <c r="G1433" s="80" t="str">
        <f t="shared" si="135"/>
        <v/>
      </c>
      <c r="H1433" s="81" t="str">
        <f t="shared" si="138"/>
        <v/>
      </c>
      <c r="I1433" s="83" t="str">
        <f t="shared" si="139"/>
        <v/>
      </c>
      <c r="J1433" s="10" t="str">
        <f t="shared" si="136"/>
        <v/>
      </c>
    </row>
    <row r="1434" spans="1:10" x14ac:dyDescent="0.25">
      <c r="A1434" s="10" t="str">
        <f>IF(B1434="","",COUNTA($B$33:B1434)-COUNTBLANK($B$33:B1434))</f>
        <v/>
      </c>
      <c r="B1434" s="1"/>
      <c r="C1434" s="10" t="str">
        <f>IF(B1434="","",AVERAGE($B$33:B1434))</f>
        <v/>
      </c>
      <c r="D1434" s="10" t="str">
        <f>IF(B1434="","",_xlfn.STDEV.S($B$33:B1434))</f>
        <v/>
      </c>
      <c r="E1434" s="82" t="str">
        <f t="shared" si="137"/>
        <v/>
      </c>
      <c r="F1434" s="80" t="str">
        <f t="shared" si="134"/>
        <v/>
      </c>
      <c r="G1434" s="80" t="str">
        <f t="shared" si="135"/>
        <v/>
      </c>
      <c r="H1434" s="81" t="str">
        <f t="shared" si="138"/>
        <v/>
      </c>
      <c r="I1434" s="83" t="str">
        <f t="shared" si="139"/>
        <v/>
      </c>
      <c r="J1434" s="10" t="str">
        <f t="shared" si="136"/>
        <v/>
      </c>
    </row>
    <row r="1435" spans="1:10" x14ac:dyDescent="0.25">
      <c r="A1435" s="10" t="str">
        <f>IF(B1435="","",COUNTA($B$33:B1435)-COUNTBLANK($B$33:B1435))</f>
        <v/>
      </c>
      <c r="B1435" s="1"/>
      <c r="C1435" s="10" t="str">
        <f>IF(B1435="","",AVERAGE($B$33:B1435))</f>
        <v/>
      </c>
      <c r="D1435" s="10" t="str">
        <f>IF(B1435="","",_xlfn.STDEV.S($B$33:B1435))</f>
        <v/>
      </c>
      <c r="E1435" s="82" t="str">
        <f t="shared" si="137"/>
        <v/>
      </c>
      <c r="F1435" s="80" t="str">
        <f t="shared" si="134"/>
        <v/>
      </c>
      <c r="G1435" s="80" t="str">
        <f t="shared" si="135"/>
        <v/>
      </c>
      <c r="H1435" s="81" t="str">
        <f t="shared" si="138"/>
        <v/>
      </c>
      <c r="I1435" s="83" t="str">
        <f t="shared" si="139"/>
        <v/>
      </c>
      <c r="J1435" s="10" t="str">
        <f t="shared" si="136"/>
        <v/>
      </c>
    </row>
    <row r="1436" spans="1:10" x14ac:dyDescent="0.25">
      <c r="A1436" s="10" t="str">
        <f>IF(B1436="","",COUNTA($B$33:B1436)-COUNTBLANK($B$33:B1436))</f>
        <v/>
      </c>
      <c r="B1436" s="1"/>
      <c r="C1436" s="10" t="str">
        <f>IF(B1436="","",AVERAGE($B$33:B1436))</f>
        <v/>
      </c>
      <c r="D1436" s="10" t="str">
        <f>IF(B1436="","",_xlfn.STDEV.S($B$33:B1436))</f>
        <v/>
      </c>
      <c r="E1436" s="82" t="str">
        <f t="shared" si="137"/>
        <v/>
      </c>
      <c r="F1436" s="80" t="str">
        <f t="shared" si="134"/>
        <v/>
      </c>
      <c r="G1436" s="80" t="str">
        <f t="shared" si="135"/>
        <v/>
      </c>
      <c r="H1436" s="81" t="str">
        <f t="shared" si="138"/>
        <v/>
      </c>
      <c r="I1436" s="83" t="str">
        <f t="shared" si="139"/>
        <v/>
      </c>
      <c r="J1436" s="10" t="str">
        <f t="shared" si="136"/>
        <v/>
      </c>
    </row>
    <row r="1437" spans="1:10" x14ac:dyDescent="0.25">
      <c r="A1437" s="10" t="str">
        <f>IF(B1437="","",COUNTA($B$33:B1437)-COUNTBLANK($B$33:B1437))</f>
        <v/>
      </c>
      <c r="B1437" s="1"/>
      <c r="C1437" s="10" t="str">
        <f>IF(B1437="","",AVERAGE($B$33:B1437))</f>
        <v/>
      </c>
      <c r="D1437" s="10" t="str">
        <f>IF(B1437="","",_xlfn.STDEV.S($B$33:B1437))</f>
        <v/>
      </c>
      <c r="E1437" s="82" t="str">
        <f t="shared" si="137"/>
        <v/>
      </c>
      <c r="F1437" s="80" t="str">
        <f t="shared" si="134"/>
        <v/>
      </c>
      <c r="G1437" s="80" t="str">
        <f t="shared" si="135"/>
        <v/>
      </c>
      <c r="H1437" s="81" t="str">
        <f t="shared" si="138"/>
        <v/>
      </c>
      <c r="I1437" s="83" t="str">
        <f t="shared" si="139"/>
        <v/>
      </c>
      <c r="J1437" s="10" t="str">
        <f t="shared" si="136"/>
        <v/>
      </c>
    </row>
    <row r="1438" spans="1:10" x14ac:dyDescent="0.25">
      <c r="A1438" s="10" t="str">
        <f>IF(B1438="","",COUNTA($B$33:B1438)-COUNTBLANK($B$33:B1438))</f>
        <v/>
      </c>
      <c r="B1438" s="1"/>
      <c r="C1438" s="10" t="str">
        <f>IF(B1438="","",AVERAGE($B$33:B1438))</f>
        <v/>
      </c>
      <c r="D1438" s="10" t="str">
        <f>IF(B1438="","",_xlfn.STDEV.S($B$33:B1438))</f>
        <v/>
      </c>
      <c r="E1438" s="82" t="str">
        <f t="shared" si="137"/>
        <v/>
      </c>
      <c r="F1438" s="80" t="str">
        <f t="shared" si="134"/>
        <v/>
      </c>
      <c r="G1438" s="80" t="str">
        <f t="shared" si="135"/>
        <v/>
      </c>
      <c r="H1438" s="81" t="str">
        <f t="shared" si="138"/>
        <v/>
      </c>
      <c r="I1438" s="83" t="str">
        <f t="shared" si="139"/>
        <v/>
      </c>
      <c r="J1438" s="10" t="str">
        <f t="shared" si="136"/>
        <v/>
      </c>
    </row>
    <row r="1439" spans="1:10" x14ac:dyDescent="0.25">
      <c r="A1439" s="10" t="str">
        <f>IF(B1439="","",COUNTA($B$33:B1439)-COUNTBLANK($B$33:B1439))</f>
        <v/>
      </c>
      <c r="B1439" s="1"/>
      <c r="C1439" s="10" t="str">
        <f>IF(B1439="","",AVERAGE($B$33:B1439))</f>
        <v/>
      </c>
      <c r="D1439" s="10" t="str">
        <f>IF(B1439="","",_xlfn.STDEV.S($B$33:B1439))</f>
        <v/>
      </c>
      <c r="E1439" s="82" t="str">
        <f t="shared" si="137"/>
        <v/>
      </c>
      <c r="F1439" s="80" t="str">
        <f t="shared" si="134"/>
        <v/>
      </c>
      <c r="G1439" s="80" t="str">
        <f t="shared" si="135"/>
        <v/>
      </c>
      <c r="H1439" s="81" t="str">
        <f t="shared" si="138"/>
        <v/>
      </c>
      <c r="I1439" s="83" t="str">
        <f t="shared" si="139"/>
        <v/>
      </c>
      <c r="J1439" s="10" t="str">
        <f t="shared" si="136"/>
        <v/>
      </c>
    </row>
    <row r="1440" spans="1:10" x14ac:dyDescent="0.25">
      <c r="A1440" s="10" t="str">
        <f>IF(B1440="","",COUNTA($B$33:B1440)-COUNTBLANK($B$33:B1440))</f>
        <v/>
      </c>
      <c r="B1440" s="1"/>
      <c r="C1440" s="10" t="str">
        <f>IF(B1440="","",AVERAGE($B$33:B1440))</f>
        <v/>
      </c>
      <c r="D1440" s="10" t="str">
        <f>IF(B1440="","",_xlfn.STDEV.S($B$33:B1440))</f>
        <v/>
      </c>
      <c r="E1440" s="82" t="str">
        <f t="shared" si="137"/>
        <v/>
      </c>
      <c r="F1440" s="80" t="str">
        <f t="shared" si="134"/>
        <v/>
      </c>
      <c r="G1440" s="80" t="str">
        <f t="shared" si="135"/>
        <v/>
      </c>
      <c r="H1440" s="81" t="str">
        <f t="shared" si="138"/>
        <v/>
      </c>
      <c r="I1440" s="83" t="str">
        <f t="shared" si="139"/>
        <v/>
      </c>
      <c r="J1440" s="10" t="str">
        <f t="shared" si="136"/>
        <v/>
      </c>
    </row>
    <row r="1441" spans="1:10" x14ac:dyDescent="0.25">
      <c r="A1441" s="10" t="str">
        <f>IF(B1441="","",COUNTA($B$33:B1441)-COUNTBLANK($B$33:B1441))</f>
        <v/>
      </c>
      <c r="B1441" s="1"/>
      <c r="C1441" s="10" t="str">
        <f>IF(B1441="","",AVERAGE($B$33:B1441))</f>
        <v/>
      </c>
      <c r="D1441" s="10" t="str">
        <f>IF(B1441="","",_xlfn.STDEV.S($B$33:B1441))</f>
        <v/>
      </c>
      <c r="E1441" s="82" t="str">
        <f t="shared" si="137"/>
        <v/>
      </c>
      <c r="F1441" s="80" t="str">
        <f t="shared" si="134"/>
        <v/>
      </c>
      <c r="G1441" s="80" t="str">
        <f t="shared" si="135"/>
        <v/>
      </c>
      <c r="H1441" s="81" t="str">
        <f t="shared" si="138"/>
        <v/>
      </c>
      <c r="I1441" s="83" t="str">
        <f t="shared" si="139"/>
        <v/>
      </c>
      <c r="J1441" s="10" t="str">
        <f t="shared" si="136"/>
        <v/>
      </c>
    </row>
    <row r="1442" spans="1:10" x14ac:dyDescent="0.25">
      <c r="A1442" s="10" t="str">
        <f>IF(B1442="","",COUNTA($B$33:B1442)-COUNTBLANK($B$33:B1442))</f>
        <v/>
      </c>
      <c r="B1442" s="1"/>
      <c r="C1442" s="10" t="str">
        <f>IF(B1442="","",AVERAGE($B$33:B1442))</f>
        <v/>
      </c>
      <c r="D1442" s="10" t="str">
        <f>IF(B1442="","",_xlfn.STDEV.S($B$33:B1442))</f>
        <v/>
      </c>
      <c r="E1442" s="82" t="str">
        <f t="shared" si="137"/>
        <v/>
      </c>
      <c r="F1442" s="80" t="str">
        <f t="shared" ref="F1442:F1505" si="140">IF(D1442="","",($C$5-$C$4)/(6*D1442))</f>
        <v/>
      </c>
      <c r="G1442" s="80" t="str">
        <f t="shared" ref="G1442:G1505" si="141">IF(D1442="","",MIN(($C$5-C1442)/(3*D1442),(C1442-$C$4)/(3*D1442)))</f>
        <v/>
      </c>
      <c r="H1442" s="81" t="str">
        <f t="shared" si="138"/>
        <v/>
      </c>
      <c r="I1442" s="83" t="str">
        <f t="shared" si="139"/>
        <v/>
      </c>
      <c r="J1442" s="10" t="str">
        <f t="shared" ref="J1442:J1505" si="142">IF(B1442="","",B1442)</f>
        <v/>
      </c>
    </row>
    <row r="1443" spans="1:10" x14ac:dyDescent="0.25">
      <c r="A1443" s="10" t="str">
        <f>IF(B1443="","",COUNTA($B$33:B1443)-COUNTBLANK($B$33:B1443))</f>
        <v/>
      </c>
      <c r="B1443" s="1"/>
      <c r="C1443" s="10" t="str">
        <f>IF(B1443="","",AVERAGE($B$33:B1443))</f>
        <v/>
      </c>
      <c r="D1443" s="10" t="str">
        <f>IF(B1443="","",_xlfn.STDEV.S($B$33:B1443))</f>
        <v/>
      </c>
      <c r="E1443" s="82" t="str">
        <f t="shared" si="137"/>
        <v/>
      </c>
      <c r="F1443" s="80" t="str">
        <f t="shared" si="140"/>
        <v/>
      </c>
      <c r="G1443" s="80" t="str">
        <f t="shared" si="141"/>
        <v/>
      </c>
      <c r="H1443" s="81" t="str">
        <f t="shared" si="138"/>
        <v/>
      </c>
      <c r="I1443" s="83" t="str">
        <f t="shared" si="139"/>
        <v/>
      </c>
      <c r="J1443" s="10" t="str">
        <f t="shared" si="142"/>
        <v/>
      </c>
    </row>
    <row r="1444" spans="1:10" x14ac:dyDescent="0.25">
      <c r="A1444" s="10" t="str">
        <f>IF(B1444="","",COUNTA($B$33:B1444)-COUNTBLANK($B$33:B1444))</f>
        <v/>
      </c>
      <c r="B1444" s="1"/>
      <c r="C1444" s="10" t="str">
        <f>IF(B1444="","",AVERAGE($B$33:B1444))</f>
        <v/>
      </c>
      <c r="D1444" s="10" t="str">
        <f>IF(B1444="","",_xlfn.STDEV.S($B$33:B1444))</f>
        <v/>
      </c>
      <c r="E1444" s="82" t="str">
        <f t="shared" si="137"/>
        <v/>
      </c>
      <c r="F1444" s="80" t="str">
        <f t="shared" si="140"/>
        <v/>
      </c>
      <c r="G1444" s="80" t="str">
        <f t="shared" si="141"/>
        <v/>
      </c>
      <c r="H1444" s="81" t="str">
        <f t="shared" si="138"/>
        <v/>
      </c>
      <c r="I1444" s="83" t="str">
        <f t="shared" si="139"/>
        <v/>
      </c>
      <c r="J1444" s="10" t="str">
        <f t="shared" si="142"/>
        <v/>
      </c>
    </row>
    <row r="1445" spans="1:10" x14ac:dyDescent="0.25">
      <c r="A1445" s="10" t="str">
        <f>IF(B1445="","",COUNTA($B$33:B1445)-COUNTBLANK($B$33:B1445))</f>
        <v/>
      </c>
      <c r="B1445" s="1"/>
      <c r="C1445" s="10" t="str">
        <f>IF(B1445="","",AVERAGE($B$33:B1445))</f>
        <v/>
      </c>
      <c r="D1445" s="10" t="str">
        <f>IF(B1445="","",_xlfn.STDEV.S($B$33:B1445))</f>
        <v/>
      </c>
      <c r="E1445" s="82" t="str">
        <f t="shared" si="137"/>
        <v/>
      </c>
      <c r="F1445" s="80" t="str">
        <f t="shared" si="140"/>
        <v/>
      </c>
      <c r="G1445" s="80" t="str">
        <f t="shared" si="141"/>
        <v/>
      </c>
      <c r="H1445" s="81" t="str">
        <f t="shared" si="138"/>
        <v/>
      </c>
      <c r="I1445" s="83" t="str">
        <f t="shared" si="139"/>
        <v/>
      </c>
      <c r="J1445" s="10" t="str">
        <f t="shared" si="142"/>
        <v/>
      </c>
    </row>
    <row r="1446" spans="1:10" x14ac:dyDescent="0.25">
      <c r="A1446" s="10" t="str">
        <f>IF(B1446="","",COUNTA($B$33:B1446)-COUNTBLANK($B$33:B1446))</f>
        <v/>
      </c>
      <c r="B1446" s="1"/>
      <c r="C1446" s="10" t="str">
        <f>IF(B1446="","",AVERAGE($B$33:B1446))</f>
        <v/>
      </c>
      <c r="D1446" s="10" t="str">
        <f>IF(B1446="","",_xlfn.STDEV.S($B$33:B1446))</f>
        <v/>
      </c>
      <c r="E1446" s="82" t="str">
        <f t="shared" ref="E1446:E1509" si="143">IF(D1446="","",D1446/C1446)</f>
        <v/>
      </c>
      <c r="F1446" s="80" t="str">
        <f t="shared" si="140"/>
        <v/>
      </c>
      <c r="G1446" s="80" t="str">
        <f t="shared" si="141"/>
        <v/>
      </c>
      <c r="H1446" s="81" t="str">
        <f t="shared" ref="H1446:H1509" si="144">IF(D1446="","",F1446/(1+9*(F1446-G1446)^2))</f>
        <v/>
      </c>
      <c r="I1446" s="83" t="str">
        <f t="shared" si="139"/>
        <v/>
      </c>
      <c r="J1446" s="10" t="str">
        <f t="shared" si="142"/>
        <v/>
      </c>
    </row>
    <row r="1447" spans="1:10" x14ac:dyDescent="0.25">
      <c r="A1447" s="10" t="str">
        <f>IF(B1447="","",COUNTA($B$33:B1447)-COUNTBLANK($B$33:B1447))</f>
        <v/>
      </c>
      <c r="B1447" s="1"/>
      <c r="C1447" s="10" t="str">
        <f>IF(B1447="","",AVERAGE($B$33:B1447))</f>
        <v/>
      </c>
      <c r="D1447" s="10" t="str">
        <f>IF(B1447="","",_xlfn.STDEV.S($B$33:B1447))</f>
        <v/>
      </c>
      <c r="E1447" s="82" t="str">
        <f t="shared" si="143"/>
        <v/>
      </c>
      <c r="F1447" s="80" t="str">
        <f t="shared" si="140"/>
        <v/>
      </c>
      <c r="G1447" s="80" t="str">
        <f t="shared" si="141"/>
        <v/>
      </c>
      <c r="H1447" s="81" t="str">
        <f t="shared" si="144"/>
        <v/>
      </c>
      <c r="I1447" s="83" t="str">
        <f t="shared" si="139"/>
        <v/>
      </c>
      <c r="J1447" s="10" t="str">
        <f t="shared" si="142"/>
        <v/>
      </c>
    </row>
    <row r="1448" spans="1:10" x14ac:dyDescent="0.25">
      <c r="A1448" s="10" t="str">
        <f>IF(B1448="","",COUNTA($B$33:B1448)-COUNTBLANK($B$33:B1448))</f>
        <v/>
      </c>
      <c r="B1448" s="1"/>
      <c r="C1448" s="10" t="str">
        <f>IF(B1448="","",AVERAGE($B$33:B1448))</f>
        <v/>
      </c>
      <c r="D1448" s="10" t="str">
        <f>IF(B1448="","",_xlfn.STDEV.S($B$33:B1448))</f>
        <v/>
      </c>
      <c r="E1448" s="82" t="str">
        <f t="shared" si="143"/>
        <v/>
      </c>
      <c r="F1448" s="80" t="str">
        <f t="shared" si="140"/>
        <v/>
      </c>
      <c r="G1448" s="80" t="str">
        <f t="shared" si="141"/>
        <v/>
      </c>
      <c r="H1448" s="81" t="str">
        <f t="shared" si="144"/>
        <v/>
      </c>
      <c r="I1448" s="83" t="str">
        <f t="shared" si="139"/>
        <v/>
      </c>
      <c r="J1448" s="10" t="str">
        <f t="shared" si="142"/>
        <v/>
      </c>
    </row>
    <row r="1449" spans="1:10" x14ac:dyDescent="0.25">
      <c r="A1449" s="10" t="str">
        <f>IF(B1449="","",COUNTA($B$33:B1449)-COUNTBLANK($B$33:B1449))</f>
        <v/>
      </c>
      <c r="B1449" s="1"/>
      <c r="C1449" s="10" t="str">
        <f>IF(B1449="","",AVERAGE($B$33:B1449))</f>
        <v/>
      </c>
      <c r="D1449" s="10" t="str">
        <f>IF(B1449="","",_xlfn.STDEV.S($B$33:B1449))</f>
        <v/>
      </c>
      <c r="E1449" s="82" t="str">
        <f t="shared" si="143"/>
        <v/>
      </c>
      <c r="F1449" s="80" t="str">
        <f t="shared" si="140"/>
        <v/>
      </c>
      <c r="G1449" s="80" t="str">
        <f t="shared" si="141"/>
        <v/>
      </c>
      <c r="H1449" s="81" t="str">
        <f t="shared" si="144"/>
        <v/>
      </c>
      <c r="I1449" s="83" t="str">
        <f t="shared" si="139"/>
        <v/>
      </c>
      <c r="J1449" s="10" t="str">
        <f t="shared" si="142"/>
        <v/>
      </c>
    </row>
    <row r="1450" spans="1:10" x14ac:dyDescent="0.25">
      <c r="A1450" s="10" t="str">
        <f>IF(B1450="","",COUNTA($B$33:B1450)-COUNTBLANK($B$33:B1450))</f>
        <v/>
      </c>
      <c r="B1450" s="1"/>
      <c r="C1450" s="10" t="str">
        <f>IF(B1450="","",AVERAGE($B$33:B1450))</f>
        <v/>
      </c>
      <c r="D1450" s="10" t="str">
        <f>IF(B1450="","",_xlfn.STDEV.S($B$33:B1450))</f>
        <v/>
      </c>
      <c r="E1450" s="82" t="str">
        <f t="shared" si="143"/>
        <v/>
      </c>
      <c r="F1450" s="80" t="str">
        <f t="shared" si="140"/>
        <v/>
      </c>
      <c r="G1450" s="80" t="str">
        <f t="shared" si="141"/>
        <v/>
      </c>
      <c r="H1450" s="81" t="str">
        <f t="shared" si="144"/>
        <v/>
      </c>
      <c r="I1450" s="83" t="str">
        <f t="shared" si="139"/>
        <v/>
      </c>
      <c r="J1450" s="10" t="str">
        <f t="shared" si="142"/>
        <v/>
      </c>
    </row>
    <row r="1451" spans="1:10" x14ac:dyDescent="0.25">
      <c r="A1451" s="10" t="str">
        <f>IF(B1451="","",COUNTA($B$33:B1451)-COUNTBLANK($B$33:B1451))</f>
        <v/>
      </c>
      <c r="B1451" s="1"/>
      <c r="C1451" s="10" t="str">
        <f>IF(B1451="","",AVERAGE($B$33:B1451))</f>
        <v/>
      </c>
      <c r="D1451" s="10" t="str">
        <f>IF(B1451="","",_xlfn.STDEV.S($B$33:B1451))</f>
        <v/>
      </c>
      <c r="E1451" s="82" t="str">
        <f t="shared" si="143"/>
        <v/>
      </c>
      <c r="F1451" s="80" t="str">
        <f t="shared" si="140"/>
        <v/>
      </c>
      <c r="G1451" s="80" t="str">
        <f t="shared" si="141"/>
        <v/>
      </c>
      <c r="H1451" s="81" t="str">
        <f t="shared" si="144"/>
        <v/>
      </c>
      <c r="I1451" s="83" t="str">
        <f t="shared" si="139"/>
        <v/>
      </c>
      <c r="J1451" s="10" t="str">
        <f t="shared" si="142"/>
        <v/>
      </c>
    </row>
    <row r="1452" spans="1:10" x14ac:dyDescent="0.25">
      <c r="A1452" s="10" t="str">
        <f>IF(B1452="","",COUNTA($B$33:B1452)-COUNTBLANK($B$33:B1452))</f>
        <v/>
      </c>
      <c r="B1452" s="1"/>
      <c r="C1452" s="10" t="str">
        <f>IF(B1452="","",AVERAGE($B$33:B1452))</f>
        <v/>
      </c>
      <c r="D1452" s="10" t="str">
        <f>IF(B1452="","",_xlfn.STDEV.S($B$33:B1452))</f>
        <v/>
      </c>
      <c r="E1452" s="82" t="str">
        <f t="shared" si="143"/>
        <v/>
      </c>
      <c r="F1452" s="80" t="str">
        <f t="shared" si="140"/>
        <v/>
      </c>
      <c r="G1452" s="80" t="str">
        <f t="shared" si="141"/>
        <v/>
      </c>
      <c r="H1452" s="81" t="str">
        <f t="shared" si="144"/>
        <v/>
      </c>
      <c r="I1452" s="83" t="str">
        <f t="shared" si="139"/>
        <v/>
      </c>
      <c r="J1452" s="10" t="str">
        <f t="shared" si="142"/>
        <v/>
      </c>
    </row>
    <row r="1453" spans="1:10" x14ac:dyDescent="0.25">
      <c r="A1453" s="10" t="str">
        <f>IF(B1453="","",COUNTA($B$33:B1453)-COUNTBLANK($B$33:B1453))</f>
        <v/>
      </c>
      <c r="B1453" s="1"/>
      <c r="C1453" s="10" t="str">
        <f>IF(B1453="","",AVERAGE($B$33:B1453))</f>
        <v/>
      </c>
      <c r="D1453" s="10" t="str">
        <f>IF(B1453="","",_xlfn.STDEV.S($B$33:B1453))</f>
        <v/>
      </c>
      <c r="E1453" s="82" t="str">
        <f t="shared" si="143"/>
        <v/>
      </c>
      <c r="F1453" s="80" t="str">
        <f t="shared" si="140"/>
        <v/>
      </c>
      <c r="G1453" s="80" t="str">
        <f t="shared" si="141"/>
        <v/>
      </c>
      <c r="H1453" s="81" t="str">
        <f t="shared" si="144"/>
        <v/>
      </c>
      <c r="I1453" s="83" t="str">
        <f t="shared" si="139"/>
        <v/>
      </c>
      <c r="J1453" s="10" t="str">
        <f t="shared" si="142"/>
        <v/>
      </c>
    </row>
    <row r="1454" spans="1:10" x14ac:dyDescent="0.25">
      <c r="A1454" s="10" t="str">
        <f>IF(B1454="","",COUNTA($B$33:B1454)-COUNTBLANK($B$33:B1454))</f>
        <v/>
      </c>
      <c r="B1454" s="1"/>
      <c r="C1454" s="10" t="str">
        <f>IF(B1454="","",AVERAGE($B$33:B1454))</f>
        <v/>
      </c>
      <c r="D1454" s="10" t="str">
        <f>IF(B1454="","",_xlfn.STDEV.S($B$33:B1454))</f>
        <v/>
      </c>
      <c r="E1454" s="82" t="str">
        <f t="shared" si="143"/>
        <v/>
      </c>
      <c r="F1454" s="80" t="str">
        <f t="shared" si="140"/>
        <v/>
      </c>
      <c r="G1454" s="80" t="str">
        <f t="shared" si="141"/>
        <v/>
      </c>
      <c r="H1454" s="81" t="str">
        <f t="shared" si="144"/>
        <v/>
      </c>
      <c r="I1454" s="83" t="str">
        <f t="shared" si="139"/>
        <v/>
      </c>
      <c r="J1454" s="10" t="str">
        <f t="shared" si="142"/>
        <v/>
      </c>
    </row>
    <row r="1455" spans="1:10" x14ac:dyDescent="0.25">
      <c r="A1455" s="10" t="str">
        <f>IF(B1455="","",COUNTA($B$33:B1455)-COUNTBLANK($B$33:B1455))</f>
        <v/>
      </c>
      <c r="B1455" s="1"/>
      <c r="C1455" s="10" t="str">
        <f>IF(B1455="","",AVERAGE($B$33:B1455))</f>
        <v/>
      </c>
      <c r="D1455" s="10" t="str">
        <f>IF(B1455="","",_xlfn.STDEV.S($B$33:B1455))</f>
        <v/>
      </c>
      <c r="E1455" s="82" t="str">
        <f t="shared" si="143"/>
        <v/>
      </c>
      <c r="F1455" s="80" t="str">
        <f t="shared" si="140"/>
        <v/>
      </c>
      <c r="G1455" s="80" t="str">
        <f t="shared" si="141"/>
        <v/>
      </c>
      <c r="H1455" s="81" t="str">
        <f t="shared" si="144"/>
        <v/>
      </c>
      <c r="I1455" s="83" t="str">
        <f t="shared" si="139"/>
        <v/>
      </c>
      <c r="J1455" s="10" t="str">
        <f t="shared" si="142"/>
        <v/>
      </c>
    </row>
    <row r="1456" spans="1:10" x14ac:dyDescent="0.25">
      <c r="A1456" s="10" t="str">
        <f>IF(B1456="","",COUNTA($B$33:B1456)-COUNTBLANK($B$33:B1456))</f>
        <v/>
      </c>
      <c r="B1456" s="1"/>
      <c r="C1456" s="10" t="str">
        <f>IF(B1456="","",AVERAGE($B$33:B1456))</f>
        <v/>
      </c>
      <c r="D1456" s="10" t="str">
        <f>IF(B1456="","",_xlfn.STDEV.S($B$33:B1456))</f>
        <v/>
      </c>
      <c r="E1456" s="82" t="str">
        <f t="shared" si="143"/>
        <v/>
      </c>
      <c r="F1456" s="80" t="str">
        <f t="shared" si="140"/>
        <v/>
      </c>
      <c r="G1456" s="80" t="str">
        <f t="shared" si="141"/>
        <v/>
      </c>
      <c r="H1456" s="81" t="str">
        <f t="shared" si="144"/>
        <v/>
      </c>
      <c r="I1456" s="83" t="str">
        <f t="shared" si="139"/>
        <v/>
      </c>
      <c r="J1456" s="10" t="str">
        <f t="shared" si="142"/>
        <v/>
      </c>
    </row>
    <row r="1457" spans="1:10" x14ac:dyDescent="0.25">
      <c r="A1457" s="10" t="str">
        <f>IF(B1457="","",COUNTA($B$33:B1457)-COUNTBLANK($B$33:B1457))</f>
        <v/>
      </c>
      <c r="B1457" s="1"/>
      <c r="C1457" s="10" t="str">
        <f>IF(B1457="","",AVERAGE($B$33:B1457))</f>
        <v/>
      </c>
      <c r="D1457" s="10" t="str">
        <f>IF(B1457="","",_xlfn.STDEV.S($B$33:B1457))</f>
        <v/>
      </c>
      <c r="E1457" s="82" t="str">
        <f t="shared" si="143"/>
        <v/>
      </c>
      <c r="F1457" s="80" t="str">
        <f t="shared" si="140"/>
        <v/>
      </c>
      <c r="G1457" s="80" t="str">
        <f t="shared" si="141"/>
        <v/>
      </c>
      <c r="H1457" s="81" t="str">
        <f t="shared" si="144"/>
        <v/>
      </c>
      <c r="I1457" s="83" t="str">
        <f t="shared" si="139"/>
        <v/>
      </c>
      <c r="J1457" s="10" t="str">
        <f t="shared" si="142"/>
        <v/>
      </c>
    </row>
    <row r="1458" spans="1:10" x14ac:dyDescent="0.25">
      <c r="A1458" s="10" t="str">
        <f>IF(B1458="","",COUNTA($B$33:B1458)-COUNTBLANK($B$33:B1458))</f>
        <v/>
      </c>
      <c r="B1458" s="1"/>
      <c r="C1458" s="10" t="str">
        <f>IF(B1458="","",AVERAGE($B$33:B1458))</f>
        <v/>
      </c>
      <c r="D1458" s="10" t="str">
        <f>IF(B1458="","",_xlfn.STDEV.S($B$33:B1458))</f>
        <v/>
      </c>
      <c r="E1458" s="82" t="str">
        <f t="shared" si="143"/>
        <v/>
      </c>
      <c r="F1458" s="80" t="str">
        <f t="shared" si="140"/>
        <v/>
      </c>
      <c r="G1458" s="80" t="str">
        <f t="shared" si="141"/>
        <v/>
      </c>
      <c r="H1458" s="81" t="str">
        <f t="shared" si="144"/>
        <v/>
      </c>
      <c r="I1458" s="83" t="str">
        <f t="shared" si="139"/>
        <v/>
      </c>
      <c r="J1458" s="10" t="str">
        <f t="shared" si="142"/>
        <v/>
      </c>
    </row>
    <row r="1459" spans="1:10" x14ac:dyDescent="0.25">
      <c r="A1459" s="10" t="str">
        <f>IF(B1459="","",COUNTA($B$33:B1459)-COUNTBLANK($B$33:B1459))</f>
        <v/>
      </c>
      <c r="B1459" s="1"/>
      <c r="C1459" s="10" t="str">
        <f>IF(B1459="","",AVERAGE($B$33:B1459))</f>
        <v/>
      </c>
      <c r="D1459" s="10" t="str">
        <f>IF(B1459="","",_xlfn.STDEV.S($B$33:B1459))</f>
        <v/>
      </c>
      <c r="E1459" s="82" t="str">
        <f t="shared" si="143"/>
        <v/>
      </c>
      <c r="F1459" s="80" t="str">
        <f t="shared" si="140"/>
        <v/>
      </c>
      <c r="G1459" s="80" t="str">
        <f t="shared" si="141"/>
        <v/>
      </c>
      <c r="H1459" s="81" t="str">
        <f t="shared" si="144"/>
        <v/>
      </c>
      <c r="I1459" s="83" t="str">
        <f t="shared" si="139"/>
        <v/>
      </c>
      <c r="J1459" s="10" t="str">
        <f t="shared" si="142"/>
        <v/>
      </c>
    </row>
    <row r="1460" spans="1:10" x14ac:dyDescent="0.25">
      <c r="A1460" s="10" t="str">
        <f>IF(B1460="","",COUNTA($B$33:B1460)-COUNTBLANK($B$33:B1460))</f>
        <v/>
      </c>
      <c r="B1460" s="1"/>
      <c r="C1460" s="10" t="str">
        <f>IF(B1460="","",AVERAGE($B$33:B1460))</f>
        <v/>
      </c>
      <c r="D1460" s="10" t="str">
        <f>IF(B1460="","",_xlfn.STDEV.S($B$33:B1460))</f>
        <v/>
      </c>
      <c r="E1460" s="82" t="str">
        <f t="shared" si="143"/>
        <v/>
      </c>
      <c r="F1460" s="80" t="str">
        <f t="shared" si="140"/>
        <v/>
      </c>
      <c r="G1460" s="80" t="str">
        <f t="shared" si="141"/>
        <v/>
      </c>
      <c r="H1460" s="81" t="str">
        <f t="shared" si="144"/>
        <v/>
      </c>
      <c r="I1460" s="83" t="str">
        <f t="shared" si="139"/>
        <v/>
      </c>
      <c r="J1460" s="10" t="str">
        <f t="shared" si="142"/>
        <v/>
      </c>
    </row>
    <row r="1461" spans="1:10" x14ac:dyDescent="0.25">
      <c r="A1461" s="10" t="str">
        <f>IF(B1461="","",COUNTA($B$33:B1461)-COUNTBLANK($B$33:B1461))</f>
        <v/>
      </c>
      <c r="B1461" s="1"/>
      <c r="C1461" s="10" t="str">
        <f>IF(B1461="","",AVERAGE($B$33:B1461))</f>
        <v/>
      </c>
      <c r="D1461" s="10" t="str">
        <f>IF(B1461="","",_xlfn.STDEV.S($B$33:B1461))</f>
        <v/>
      </c>
      <c r="E1461" s="82" t="str">
        <f t="shared" si="143"/>
        <v/>
      </c>
      <c r="F1461" s="80" t="str">
        <f t="shared" si="140"/>
        <v/>
      </c>
      <c r="G1461" s="80" t="str">
        <f t="shared" si="141"/>
        <v/>
      </c>
      <c r="H1461" s="81" t="str">
        <f t="shared" si="144"/>
        <v/>
      </c>
      <c r="I1461" s="83" t="str">
        <f t="shared" si="139"/>
        <v/>
      </c>
      <c r="J1461" s="10" t="str">
        <f t="shared" si="142"/>
        <v/>
      </c>
    </row>
    <row r="1462" spans="1:10" x14ac:dyDescent="0.25">
      <c r="A1462" s="10" t="str">
        <f>IF(B1462="","",COUNTA($B$33:B1462)-COUNTBLANK($B$33:B1462))</f>
        <v/>
      </c>
      <c r="B1462" s="1"/>
      <c r="C1462" s="10" t="str">
        <f>IF(B1462="","",AVERAGE($B$33:B1462))</f>
        <v/>
      </c>
      <c r="D1462" s="10" t="str">
        <f>IF(B1462="","",_xlfn.STDEV.S($B$33:B1462))</f>
        <v/>
      </c>
      <c r="E1462" s="82" t="str">
        <f t="shared" si="143"/>
        <v/>
      </c>
      <c r="F1462" s="80" t="str">
        <f t="shared" si="140"/>
        <v/>
      </c>
      <c r="G1462" s="80" t="str">
        <f t="shared" si="141"/>
        <v/>
      </c>
      <c r="H1462" s="81" t="str">
        <f t="shared" si="144"/>
        <v/>
      </c>
      <c r="I1462" s="83" t="str">
        <f t="shared" si="139"/>
        <v/>
      </c>
      <c r="J1462" s="10" t="str">
        <f t="shared" si="142"/>
        <v/>
      </c>
    </row>
    <row r="1463" spans="1:10" x14ac:dyDescent="0.25">
      <c r="A1463" s="10" t="str">
        <f>IF(B1463="","",COUNTA($B$33:B1463)-COUNTBLANK($B$33:B1463))</f>
        <v/>
      </c>
      <c r="B1463" s="1"/>
      <c r="C1463" s="10" t="str">
        <f>IF(B1463="","",AVERAGE($B$33:B1463))</f>
        <v/>
      </c>
      <c r="D1463" s="10" t="str">
        <f>IF(B1463="","",_xlfn.STDEV.S($B$33:B1463))</f>
        <v/>
      </c>
      <c r="E1463" s="82" t="str">
        <f t="shared" si="143"/>
        <v/>
      </c>
      <c r="F1463" s="80" t="str">
        <f t="shared" si="140"/>
        <v/>
      </c>
      <c r="G1463" s="80" t="str">
        <f t="shared" si="141"/>
        <v/>
      </c>
      <c r="H1463" s="81" t="str">
        <f t="shared" si="144"/>
        <v/>
      </c>
      <c r="I1463" s="83" t="str">
        <f t="shared" si="139"/>
        <v/>
      </c>
      <c r="J1463" s="10" t="str">
        <f t="shared" si="142"/>
        <v/>
      </c>
    </row>
    <row r="1464" spans="1:10" x14ac:dyDescent="0.25">
      <c r="A1464" s="10" t="str">
        <f>IF(B1464="","",COUNTA($B$33:B1464)-COUNTBLANK($B$33:B1464))</f>
        <v/>
      </c>
      <c r="B1464" s="1"/>
      <c r="C1464" s="10" t="str">
        <f>IF(B1464="","",AVERAGE($B$33:B1464))</f>
        <v/>
      </c>
      <c r="D1464" s="10" t="str">
        <f>IF(B1464="","",_xlfn.STDEV.S($B$33:B1464))</f>
        <v/>
      </c>
      <c r="E1464" s="82" t="str">
        <f t="shared" si="143"/>
        <v/>
      </c>
      <c r="F1464" s="80" t="str">
        <f t="shared" si="140"/>
        <v/>
      </c>
      <c r="G1464" s="80" t="str">
        <f t="shared" si="141"/>
        <v/>
      </c>
      <c r="H1464" s="81" t="str">
        <f t="shared" si="144"/>
        <v/>
      </c>
      <c r="I1464" s="83" t="str">
        <f t="shared" si="139"/>
        <v/>
      </c>
      <c r="J1464" s="10" t="str">
        <f t="shared" si="142"/>
        <v/>
      </c>
    </row>
    <row r="1465" spans="1:10" x14ac:dyDescent="0.25">
      <c r="A1465" s="10" t="str">
        <f>IF(B1465="","",COUNTA($B$33:B1465)-COUNTBLANK($B$33:B1465))</f>
        <v/>
      </c>
      <c r="B1465" s="1"/>
      <c r="C1465" s="10" t="str">
        <f>IF(B1465="","",AVERAGE($B$33:B1465))</f>
        <v/>
      </c>
      <c r="D1465" s="10" t="str">
        <f>IF(B1465="","",_xlfn.STDEV.S($B$33:B1465))</f>
        <v/>
      </c>
      <c r="E1465" s="82" t="str">
        <f t="shared" si="143"/>
        <v/>
      </c>
      <c r="F1465" s="80" t="str">
        <f t="shared" si="140"/>
        <v/>
      </c>
      <c r="G1465" s="80" t="str">
        <f t="shared" si="141"/>
        <v/>
      </c>
      <c r="H1465" s="81" t="str">
        <f t="shared" si="144"/>
        <v/>
      </c>
      <c r="I1465" s="83" t="str">
        <f t="shared" si="139"/>
        <v/>
      </c>
      <c r="J1465" s="10" t="str">
        <f t="shared" si="142"/>
        <v/>
      </c>
    </row>
    <row r="1466" spans="1:10" x14ac:dyDescent="0.25">
      <c r="A1466" s="10" t="str">
        <f>IF(B1466="","",COUNTA($B$33:B1466)-COUNTBLANK($B$33:B1466))</f>
        <v/>
      </c>
      <c r="B1466" s="1"/>
      <c r="C1466" s="10" t="str">
        <f>IF(B1466="","",AVERAGE($B$33:B1466))</f>
        <v/>
      </c>
      <c r="D1466" s="10" t="str">
        <f>IF(B1466="","",_xlfn.STDEV.S($B$33:B1466))</f>
        <v/>
      </c>
      <c r="E1466" s="82" t="str">
        <f t="shared" si="143"/>
        <v/>
      </c>
      <c r="F1466" s="80" t="str">
        <f t="shared" si="140"/>
        <v/>
      </c>
      <c r="G1466" s="80" t="str">
        <f t="shared" si="141"/>
        <v/>
      </c>
      <c r="H1466" s="81" t="str">
        <f t="shared" si="144"/>
        <v/>
      </c>
      <c r="I1466" s="83" t="str">
        <f t="shared" si="139"/>
        <v/>
      </c>
      <c r="J1466" s="10" t="str">
        <f t="shared" si="142"/>
        <v/>
      </c>
    </row>
    <row r="1467" spans="1:10" x14ac:dyDescent="0.25">
      <c r="A1467" s="10" t="str">
        <f>IF(B1467="","",COUNTA($B$33:B1467)-COUNTBLANK($B$33:B1467))</f>
        <v/>
      </c>
      <c r="B1467" s="1"/>
      <c r="C1467" s="10" t="str">
        <f>IF(B1467="","",AVERAGE($B$33:B1467))</f>
        <v/>
      </c>
      <c r="D1467" s="10" t="str">
        <f>IF(B1467="","",_xlfn.STDEV.S($B$33:B1467))</f>
        <v/>
      </c>
      <c r="E1467" s="82" t="str">
        <f t="shared" si="143"/>
        <v/>
      </c>
      <c r="F1467" s="80" t="str">
        <f t="shared" si="140"/>
        <v/>
      </c>
      <c r="G1467" s="80" t="str">
        <f t="shared" si="141"/>
        <v/>
      </c>
      <c r="H1467" s="81" t="str">
        <f t="shared" si="144"/>
        <v/>
      </c>
      <c r="I1467" s="83" t="str">
        <f t="shared" si="139"/>
        <v/>
      </c>
      <c r="J1467" s="10" t="str">
        <f t="shared" si="142"/>
        <v/>
      </c>
    </row>
    <row r="1468" spans="1:10" x14ac:dyDescent="0.25">
      <c r="A1468" s="10" t="str">
        <f>IF(B1468="","",COUNTA($B$33:B1468)-COUNTBLANK($B$33:B1468))</f>
        <v/>
      </c>
      <c r="B1468" s="1"/>
      <c r="C1468" s="10" t="str">
        <f>IF(B1468="","",AVERAGE($B$33:B1468))</f>
        <v/>
      </c>
      <c r="D1468" s="10" t="str">
        <f>IF(B1468="","",_xlfn.STDEV.S($B$33:B1468))</f>
        <v/>
      </c>
      <c r="E1468" s="82" t="str">
        <f t="shared" si="143"/>
        <v/>
      </c>
      <c r="F1468" s="80" t="str">
        <f t="shared" si="140"/>
        <v/>
      </c>
      <c r="G1468" s="80" t="str">
        <f t="shared" si="141"/>
        <v/>
      </c>
      <c r="H1468" s="81" t="str">
        <f t="shared" si="144"/>
        <v/>
      </c>
      <c r="I1468" s="83" t="str">
        <f t="shared" si="139"/>
        <v/>
      </c>
      <c r="J1468" s="10" t="str">
        <f t="shared" si="142"/>
        <v/>
      </c>
    </row>
    <row r="1469" spans="1:10" x14ac:dyDescent="0.25">
      <c r="A1469" s="10" t="str">
        <f>IF(B1469="","",COUNTA($B$33:B1469)-COUNTBLANK($B$33:B1469))</f>
        <v/>
      </c>
      <c r="B1469" s="1"/>
      <c r="C1469" s="10" t="str">
        <f>IF(B1469="","",AVERAGE($B$33:B1469))</f>
        <v/>
      </c>
      <c r="D1469" s="10" t="str">
        <f>IF(B1469="","",_xlfn.STDEV.S($B$33:B1469))</f>
        <v/>
      </c>
      <c r="E1469" s="82" t="str">
        <f t="shared" si="143"/>
        <v/>
      </c>
      <c r="F1469" s="80" t="str">
        <f t="shared" si="140"/>
        <v/>
      </c>
      <c r="G1469" s="80" t="str">
        <f t="shared" si="141"/>
        <v/>
      </c>
      <c r="H1469" s="81" t="str">
        <f t="shared" si="144"/>
        <v/>
      </c>
      <c r="I1469" s="83" t="str">
        <f t="shared" si="139"/>
        <v/>
      </c>
      <c r="J1469" s="10" t="str">
        <f t="shared" si="142"/>
        <v/>
      </c>
    </row>
    <row r="1470" spans="1:10" x14ac:dyDescent="0.25">
      <c r="A1470" s="10" t="str">
        <f>IF(B1470="","",COUNTA($B$33:B1470)-COUNTBLANK($B$33:B1470))</f>
        <v/>
      </c>
      <c r="B1470" s="1"/>
      <c r="C1470" s="10" t="str">
        <f>IF(B1470="","",AVERAGE($B$33:B1470))</f>
        <v/>
      </c>
      <c r="D1470" s="10" t="str">
        <f>IF(B1470="","",_xlfn.STDEV.S($B$33:B1470))</f>
        <v/>
      </c>
      <c r="E1470" s="82" t="str">
        <f t="shared" si="143"/>
        <v/>
      </c>
      <c r="F1470" s="80" t="str">
        <f t="shared" si="140"/>
        <v/>
      </c>
      <c r="G1470" s="80" t="str">
        <f t="shared" si="141"/>
        <v/>
      </c>
      <c r="H1470" s="81" t="str">
        <f t="shared" si="144"/>
        <v/>
      </c>
      <c r="I1470" s="83" t="str">
        <f t="shared" si="139"/>
        <v/>
      </c>
      <c r="J1470" s="10" t="str">
        <f t="shared" si="142"/>
        <v/>
      </c>
    </row>
    <row r="1471" spans="1:10" x14ac:dyDescent="0.25">
      <c r="A1471" s="10" t="str">
        <f>IF(B1471="","",COUNTA($B$33:B1471)-COUNTBLANK($B$33:B1471))</f>
        <v/>
      </c>
      <c r="B1471" s="1"/>
      <c r="C1471" s="10" t="str">
        <f>IF(B1471="","",AVERAGE($B$33:B1471))</f>
        <v/>
      </c>
      <c r="D1471" s="10" t="str">
        <f>IF(B1471="","",_xlfn.STDEV.S($B$33:B1471))</f>
        <v/>
      </c>
      <c r="E1471" s="82" t="str">
        <f t="shared" si="143"/>
        <v/>
      </c>
      <c r="F1471" s="80" t="str">
        <f t="shared" si="140"/>
        <v/>
      </c>
      <c r="G1471" s="80" t="str">
        <f t="shared" si="141"/>
        <v/>
      </c>
      <c r="H1471" s="81" t="str">
        <f t="shared" si="144"/>
        <v/>
      </c>
      <c r="I1471" s="83" t="str">
        <f t="shared" si="139"/>
        <v/>
      </c>
      <c r="J1471" s="10" t="str">
        <f t="shared" si="142"/>
        <v/>
      </c>
    </row>
    <row r="1472" spans="1:10" x14ac:dyDescent="0.25">
      <c r="A1472" s="10" t="str">
        <f>IF(B1472="","",COUNTA($B$33:B1472)-COUNTBLANK($B$33:B1472))</f>
        <v/>
      </c>
      <c r="B1472" s="1"/>
      <c r="C1472" s="10" t="str">
        <f>IF(B1472="","",AVERAGE($B$33:B1472))</f>
        <v/>
      </c>
      <c r="D1472" s="10" t="str">
        <f>IF(B1472="","",_xlfn.STDEV.S($B$33:B1472))</f>
        <v/>
      </c>
      <c r="E1472" s="82" t="str">
        <f t="shared" si="143"/>
        <v/>
      </c>
      <c r="F1472" s="80" t="str">
        <f t="shared" si="140"/>
        <v/>
      </c>
      <c r="G1472" s="80" t="str">
        <f t="shared" si="141"/>
        <v/>
      </c>
      <c r="H1472" s="81" t="str">
        <f t="shared" si="144"/>
        <v/>
      </c>
      <c r="I1472" s="83" t="str">
        <f t="shared" si="139"/>
        <v/>
      </c>
      <c r="J1472" s="10" t="str">
        <f t="shared" si="142"/>
        <v/>
      </c>
    </row>
    <row r="1473" spans="1:10" x14ac:dyDescent="0.25">
      <c r="A1473" s="10" t="str">
        <f>IF(B1473="","",COUNTA($B$33:B1473)-COUNTBLANK($B$33:B1473))</f>
        <v/>
      </c>
      <c r="B1473" s="1"/>
      <c r="C1473" s="10" t="str">
        <f>IF(B1473="","",AVERAGE($B$33:B1473))</f>
        <v/>
      </c>
      <c r="D1473" s="10" t="str">
        <f>IF(B1473="","",_xlfn.STDEV.S($B$33:B1473))</f>
        <v/>
      </c>
      <c r="E1473" s="82" t="str">
        <f t="shared" si="143"/>
        <v/>
      </c>
      <c r="F1473" s="80" t="str">
        <f t="shared" si="140"/>
        <v/>
      </c>
      <c r="G1473" s="80" t="str">
        <f t="shared" si="141"/>
        <v/>
      </c>
      <c r="H1473" s="81" t="str">
        <f t="shared" si="144"/>
        <v/>
      </c>
      <c r="I1473" s="83" t="str">
        <f t="shared" si="139"/>
        <v/>
      </c>
      <c r="J1473" s="10" t="str">
        <f t="shared" si="142"/>
        <v/>
      </c>
    </row>
    <row r="1474" spans="1:10" x14ac:dyDescent="0.25">
      <c r="A1474" s="10" t="str">
        <f>IF(B1474="","",COUNTA($B$33:B1474)-COUNTBLANK($B$33:B1474))</f>
        <v/>
      </c>
      <c r="B1474" s="1"/>
      <c r="C1474" s="10" t="str">
        <f>IF(B1474="","",AVERAGE($B$33:B1474))</f>
        <v/>
      </c>
      <c r="D1474" s="10" t="str">
        <f>IF(B1474="","",_xlfn.STDEV.S($B$33:B1474))</f>
        <v/>
      </c>
      <c r="E1474" s="82" t="str">
        <f t="shared" si="143"/>
        <v/>
      </c>
      <c r="F1474" s="80" t="str">
        <f t="shared" si="140"/>
        <v/>
      </c>
      <c r="G1474" s="80" t="str">
        <f t="shared" si="141"/>
        <v/>
      </c>
      <c r="H1474" s="81" t="str">
        <f t="shared" si="144"/>
        <v/>
      </c>
      <c r="I1474" s="83" t="str">
        <f t="shared" si="139"/>
        <v/>
      </c>
      <c r="J1474" s="10" t="str">
        <f t="shared" si="142"/>
        <v/>
      </c>
    </row>
    <row r="1475" spans="1:10" x14ac:dyDescent="0.25">
      <c r="A1475" s="10" t="str">
        <f>IF(B1475="","",COUNTA($B$33:B1475)-COUNTBLANK($B$33:B1475))</f>
        <v/>
      </c>
      <c r="B1475" s="1"/>
      <c r="C1475" s="10" t="str">
        <f>IF(B1475="","",AVERAGE($B$33:B1475))</f>
        <v/>
      </c>
      <c r="D1475" s="10" t="str">
        <f>IF(B1475="","",_xlfn.STDEV.S($B$33:B1475))</f>
        <v/>
      </c>
      <c r="E1475" s="82" t="str">
        <f t="shared" si="143"/>
        <v/>
      </c>
      <c r="F1475" s="80" t="str">
        <f t="shared" si="140"/>
        <v/>
      </c>
      <c r="G1475" s="80" t="str">
        <f t="shared" si="141"/>
        <v/>
      </c>
      <c r="H1475" s="81" t="str">
        <f t="shared" si="144"/>
        <v/>
      </c>
      <c r="I1475" s="83" t="str">
        <f t="shared" si="139"/>
        <v/>
      </c>
      <c r="J1475" s="10" t="str">
        <f t="shared" si="142"/>
        <v/>
      </c>
    </row>
    <row r="1476" spans="1:10" x14ac:dyDescent="0.25">
      <c r="A1476" s="10" t="str">
        <f>IF(B1476="","",COUNTA($B$33:B1476)-COUNTBLANK($B$33:B1476))</f>
        <v/>
      </c>
      <c r="B1476" s="1"/>
      <c r="C1476" s="10" t="str">
        <f>IF(B1476="","",AVERAGE($B$33:B1476))</f>
        <v/>
      </c>
      <c r="D1476" s="10" t="str">
        <f>IF(B1476="","",_xlfn.STDEV.S($B$33:B1476))</f>
        <v/>
      </c>
      <c r="E1476" s="82" t="str">
        <f t="shared" si="143"/>
        <v/>
      </c>
      <c r="F1476" s="80" t="str">
        <f t="shared" si="140"/>
        <v/>
      </c>
      <c r="G1476" s="80" t="str">
        <f t="shared" si="141"/>
        <v/>
      </c>
      <c r="H1476" s="81" t="str">
        <f t="shared" si="144"/>
        <v/>
      </c>
      <c r="I1476" s="83" t="str">
        <f t="shared" si="139"/>
        <v/>
      </c>
      <c r="J1476" s="10" t="str">
        <f t="shared" si="142"/>
        <v/>
      </c>
    </row>
    <row r="1477" spans="1:10" x14ac:dyDescent="0.25">
      <c r="A1477" s="10" t="str">
        <f>IF(B1477="","",COUNTA($B$33:B1477)-COUNTBLANK($B$33:B1477))</f>
        <v/>
      </c>
      <c r="B1477" s="1"/>
      <c r="C1477" s="10" t="str">
        <f>IF(B1477="","",AVERAGE($B$33:B1477))</f>
        <v/>
      </c>
      <c r="D1477" s="10" t="str">
        <f>IF(B1477="","",_xlfn.STDEV.S($B$33:B1477))</f>
        <v/>
      </c>
      <c r="E1477" s="82" t="str">
        <f t="shared" si="143"/>
        <v/>
      </c>
      <c r="F1477" s="80" t="str">
        <f t="shared" si="140"/>
        <v/>
      </c>
      <c r="G1477" s="80" t="str">
        <f t="shared" si="141"/>
        <v/>
      </c>
      <c r="H1477" s="81" t="str">
        <f t="shared" si="144"/>
        <v/>
      </c>
      <c r="I1477" s="83" t="str">
        <f t="shared" si="139"/>
        <v/>
      </c>
      <c r="J1477" s="10" t="str">
        <f t="shared" si="142"/>
        <v/>
      </c>
    </row>
    <row r="1478" spans="1:10" x14ac:dyDescent="0.25">
      <c r="A1478" s="10" t="str">
        <f>IF(B1478="","",COUNTA($B$33:B1478)-COUNTBLANK($B$33:B1478))</f>
        <v/>
      </c>
      <c r="B1478" s="1"/>
      <c r="C1478" s="10" t="str">
        <f>IF(B1478="","",AVERAGE($B$33:B1478))</f>
        <v/>
      </c>
      <c r="D1478" s="10" t="str">
        <f>IF(B1478="","",_xlfn.STDEV.S($B$33:B1478))</f>
        <v/>
      </c>
      <c r="E1478" s="82" t="str">
        <f t="shared" si="143"/>
        <v/>
      </c>
      <c r="F1478" s="80" t="str">
        <f t="shared" si="140"/>
        <v/>
      </c>
      <c r="G1478" s="80" t="str">
        <f t="shared" si="141"/>
        <v/>
      </c>
      <c r="H1478" s="81" t="str">
        <f t="shared" si="144"/>
        <v/>
      </c>
      <c r="I1478" s="83" t="str">
        <f t="shared" si="139"/>
        <v/>
      </c>
      <c r="J1478" s="10" t="str">
        <f t="shared" si="142"/>
        <v/>
      </c>
    </row>
    <row r="1479" spans="1:10" x14ac:dyDescent="0.25">
      <c r="A1479" s="10" t="str">
        <f>IF(B1479="","",COUNTA($B$33:B1479)-COUNTBLANK($B$33:B1479))</f>
        <v/>
      </c>
      <c r="B1479" s="1"/>
      <c r="C1479" s="10" t="str">
        <f>IF(B1479="","",AVERAGE($B$33:B1479))</f>
        <v/>
      </c>
      <c r="D1479" s="10" t="str">
        <f>IF(B1479="","",_xlfn.STDEV.S($B$33:B1479))</f>
        <v/>
      </c>
      <c r="E1479" s="82" t="str">
        <f t="shared" si="143"/>
        <v/>
      </c>
      <c r="F1479" s="80" t="str">
        <f t="shared" si="140"/>
        <v/>
      </c>
      <c r="G1479" s="80" t="str">
        <f t="shared" si="141"/>
        <v/>
      </c>
      <c r="H1479" s="81" t="str">
        <f t="shared" si="144"/>
        <v/>
      </c>
      <c r="I1479" s="83" t="str">
        <f t="shared" si="139"/>
        <v/>
      </c>
      <c r="J1479" s="10" t="str">
        <f t="shared" si="142"/>
        <v/>
      </c>
    </row>
    <row r="1480" spans="1:10" x14ac:dyDescent="0.25">
      <c r="A1480" s="10" t="str">
        <f>IF(B1480="","",COUNTA($B$33:B1480)-COUNTBLANK($B$33:B1480))</f>
        <v/>
      </c>
      <c r="B1480" s="1"/>
      <c r="C1480" s="10" t="str">
        <f>IF(B1480="","",AVERAGE($B$33:B1480))</f>
        <v/>
      </c>
      <c r="D1480" s="10" t="str">
        <f>IF(B1480="","",_xlfn.STDEV.S($B$33:B1480))</f>
        <v/>
      </c>
      <c r="E1480" s="82" t="str">
        <f t="shared" si="143"/>
        <v/>
      </c>
      <c r="F1480" s="80" t="str">
        <f t="shared" si="140"/>
        <v/>
      </c>
      <c r="G1480" s="80" t="str">
        <f t="shared" si="141"/>
        <v/>
      </c>
      <c r="H1480" s="81" t="str">
        <f t="shared" si="144"/>
        <v/>
      </c>
      <c r="I1480" s="83" t="str">
        <f t="shared" si="139"/>
        <v/>
      </c>
      <c r="J1480" s="10" t="str">
        <f t="shared" si="142"/>
        <v/>
      </c>
    </row>
    <row r="1481" spans="1:10" x14ac:dyDescent="0.25">
      <c r="A1481" s="10" t="str">
        <f>IF(B1481="","",COUNTA($B$33:B1481)-COUNTBLANK($B$33:B1481))</f>
        <v/>
      </c>
      <c r="B1481" s="1"/>
      <c r="C1481" s="10" t="str">
        <f>IF(B1481="","",AVERAGE($B$33:B1481))</f>
        <v/>
      </c>
      <c r="D1481" s="10" t="str">
        <f>IF(B1481="","",_xlfn.STDEV.S($B$33:B1481))</f>
        <v/>
      </c>
      <c r="E1481" s="82" t="str">
        <f t="shared" si="143"/>
        <v/>
      </c>
      <c r="F1481" s="80" t="str">
        <f t="shared" si="140"/>
        <v/>
      </c>
      <c r="G1481" s="80" t="str">
        <f t="shared" si="141"/>
        <v/>
      </c>
      <c r="H1481" s="81" t="str">
        <f t="shared" si="144"/>
        <v/>
      </c>
      <c r="I1481" s="83" t="str">
        <f t="shared" si="139"/>
        <v/>
      </c>
      <c r="J1481" s="10" t="str">
        <f t="shared" si="142"/>
        <v/>
      </c>
    </row>
    <row r="1482" spans="1:10" x14ac:dyDescent="0.25">
      <c r="A1482" s="10" t="str">
        <f>IF(B1482="","",COUNTA($B$33:B1482)-COUNTBLANK($B$33:B1482))</f>
        <v/>
      </c>
      <c r="B1482" s="1"/>
      <c r="C1482" s="10" t="str">
        <f>IF(B1482="","",AVERAGE($B$33:B1482))</f>
        <v/>
      </c>
      <c r="D1482" s="10" t="str">
        <f>IF(B1482="","",_xlfn.STDEV.S($B$33:B1482))</f>
        <v/>
      </c>
      <c r="E1482" s="82" t="str">
        <f t="shared" si="143"/>
        <v/>
      </c>
      <c r="F1482" s="80" t="str">
        <f t="shared" si="140"/>
        <v/>
      </c>
      <c r="G1482" s="80" t="str">
        <f t="shared" si="141"/>
        <v/>
      </c>
      <c r="H1482" s="81" t="str">
        <f t="shared" si="144"/>
        <v/>
      </c>
      <c r="I1482" s="83" t="str">
        <f t="shared" si="139"/>
        <v/>
      </c>
      <c r="J1482" s="10" t="str">
        <f t="shared" si="142"/>
        <v/>
      </c>
    </row>
    <row r="1483" spans="1:10" x14ac:dyDescent="0.25">
      <c r="A1483" s="10" t="str">
        <f>IF(B1483="","",COUNTA($B$33:B1483)-COUNTBLANK($B$33:B1483))</f>
        <v/>
      </c>
      <c r="B1483" s="1"/>
      <c r="C1483" s="10" t="str">
        <f>IF(B1483="","",AVERAGE($B$33:B1483))</f>
        <v/>
      </c>
      <c r="D1483" s="10" t="str">
        <f>IF(B1483="","",_xlfn.STDEV.S($B$33:B1483))</f>
        <v/>
      </c>
      <c r="E1483" s="82" t="str">
        <f t="shared" si="143"/>
        <v/>
      </c>
      <c r="F1483" s="80" t="str">
        <f t="shared" si="140"/>
        <v/>
      </c>
      <c r="G1483" s="80" t="str">
        <f t="shared" si="141"/>
        <v/>
      </c>
      <c r="H1483" s="81" t="str">
        <f t="shared" si="144"/>
        <v/>
      </c>
      <c r="I1483" s="83" t="str">
        <f t="shared" si="139"/>
        <v/>
      </c>
      <c r="J1483" s="10" t="str">
        <f t="shared" si="142"/>
        <v/>
      </c>
    </row>
    <row r="1484" spans="1:10" x14ac:dyDescent="0.25">
      <c r="A1484" s="10" t="str">
        <f>IF(B1484="","",COUNTA($B$33:B1484)-COUNTBLANK($B$33:B1484))</f>
        <v/>
      </c>
      <c r="B1484" s="1"/>
      <c r="C1484" s="10" t="str">
        <f>IF(B1484="","",AVERAGE($B$33:B1484))</f>
        <v/>
      </c>
      <c r="D1484" s="10" t="str">
        <f>IF(B1484="","",_xlfn.STDEV.S($B$33:B1484))</f>
        <v/>
      </c>
      <c r="E1484" s="82" t="str">
        <f t="shared" si="143"/>
        <v/>
      </c>
      <c r="F1484" s="80" t="str">
        <f t="shared" si="140"/>
        <v/>
      </c>
      <c r="G1484" s="80" t="str">
        <f t="shared" si="141"/>
        <v/>
      </c>
      <c r="H1484" s="81" t="str">
        <f t="shared" si="144"/>
        <v/>
      </c>
      <c r="I1484" s="83" t="str">
        <f t="shared" si="139"/>
        <v/>
      </c>
      <c r="J1484" s="10" t="str">
        <f t="shared" si="142"/>
        <v/>
      </c>
    </row>
    <row r="1485" spans="1:10" x14ac:dyDescent="0.25">
      <c r="A1485" s="10" t="str">
        <f>IF(B1485="","",COUNTA($B$33:B1485)-COUNTBLANK($B$33:B1485))</f>
        <v/>
      </c>
      <c r="B1485" s="1"/>
      <c r="C1485" s="10" t="str">
        <f>IF(B1485="","",AVERAGE($B$33:B1485))</f>
        <v/>
      </c>
      <c r="D1485" s="10" t="str">
        <f>IF(B1485="","",_xlfn.STDEV.S($B$33:B1485))</f>
        <v/>
      </c>
      <c r="E1485" s="82" t="str">
        <f t="shared" si="143"/>
        <v/>
      </c>
      <c r="F1485" s="80" t="str">
        <f t="shared" si="140"/>
        <v/>
      </c>
      <c r="G1485" s="80" t="str">
        <f t="shared" si="141"/>
        <v/>
      </c>
      <c r="H1485" s="81" t="str">
        <f t="shared" si="144"/>
        <v/>
      </c>
      <c r="I1485" s="83" t="str">
        <f t="shared" si="139"/>
        <v/>
      </c>
      <c r="J1485" s="10" t="str">
        <f t="shared" si="142"/>
        <v/>
      </c>
    </row>
    <row r="1486" spans="1:10" x14ac:dyDescent="0.25">
      <c r="A1486" s="10" t="str">
        <f>IF(B1486="","",COUNTA($B$33:B1486)-COUNTBLANK($B$33:B1486))</f>
        <v/>
      </c>
      <c r="B1486" s="1"/>
      <c r="C1486" s="10" t="str">
        <f>IF(B1486="","",AVERAGE($B$33:B1486))</f>
        <v/>
      </c>
      <c r="D1486" s="10" t="str">
        <f>IF(B1486="","",_xlfn.STDEV.S($B$33:B1486))</f>
        <v/>
      </c>
      <c r="E1486" s="82" t="str">
        <f t="shared" si="143"/>
        <v/>
      </c>
      <c r="F1486" s="80" t="str">
        <f t="shared" si="140"/>
        <v/>
      </c>
      <c r="G1486" s="80" t="str">
        <f t="shared" si="141"/>
        <v/>
      </c>
      <c r="H1486" s="81" t="str">
        <f t="shared" si="144"/>
        <v/>
      </c>
      <c r="I1486" s="83" t="str">
        <f t="shared" si="139"/>
        <v/>
      </c>
      <c r="J1486" s="10" t="str">
        <f t="shared" si="142"/>
        <v/>
      </c>
    </row>
    <row r="1487" spans="1:10" x14ac:dyDescent="0.25">
      <c r="A1487" s="10" t="str">
        <f>IF(B1487="","",COUNTA($B$33:B1487)-COUNTBLANK($B$33:B1487))</f>
        <v/>
      </c>
      <c r="B1487" s="1"/>
      <c r="C1487" s="10" t="str">
        <f>IF(B1487="","",AVERAGE($B$33:B1487))</f>
        <v/>
      </c>
      <c r="D1487" s="10" t="str">
        <f>IF(B1487="","",_xlfn.STDEV.S($B$33:B1487))</f>
        <v/>
      </c>
      <c r="E1487" s="82" t="str">
        <f t="shared" si="143"/>
        <v/>
      </c>
      <c r="F1487" s="80" t="str">
        <f t="shared" si="140"/>
        <v/>
      </c>
      <c r="G1487" s="80" t="str">
        <f t="shared" si="141"/>
        <v/>
      </c>
      <c r="H1487" s="81" t="str">
        <f t="shared" si="144"/>
        <v/>
      </c>
      <c r="I1487" s="83" t="str">
        <f t="shared" si="139"/>
        <v/>
      </c>
      <c r="J1487" s="10" t="str">
        <f t="shared" si="142"/>
        <v/>
      </c>
    </row>
    <row r="1488" spans="1:10" x14ac:dyDescent="0.25">
      <c r="A1488" s="10" t="str">
        <f>IF(B1488="","",COUNTA($B$33:B1488)-COUNTBLANK($B$33:B1488))</f>
        <v/>
      </c>
      <c r="B1488" s="1"/>
      <c r="C1488" s="10" t="str">
        <f>IF(B1488="","",AVERAGE($B$33:B1488))</f>
        <v/>
      </c>
      <c r="D1488" s="10" t="str">
        <f>IF(B1488="","",_xlfn.STDEV.S($B$33:B1488))</f>
        <v/>
      </c>
      <c r="E1488" s="82" t="str">
        <f t="shared" si="143"/>
        <v/>
      </c>
      <c r="F1488" s="80" t="str">
        <f t="shared" si="140"/>
        <v/>
      </c>
      <c r="G1488" s="80" t="str">
        <f t="shared" si="141"/>
        <v/>
      </c>
      <c r="H1488" s="81" t="str">
        <f t="shared" si="144"/>
        <v/>
      </c>
      <c r="I1488" s="83" t="str">
        <f t="shared" ref="I1488:I1551" si="145">IF(D1488="","",_xlfn.CONFIDENCE.NORM(1-$C$11,E1488,A1488))</f>
        <v/>
      </c>
      <c r="J1488" s="10" t="str">
        <f t="shared" si="142"/>
        <v/>
      </c>
    </row>
    <row r="1489" spans="1:10" x14ac:dyDescent="0.25">
      <c r="A1489" s="10" t="str">
        <f>IF(B1489="","",COUNTA($B$33:B1489)-COUNTBLANK($B$33:B1489))</f>
        <v/>
      </c>
      <c r="B1489" s="1"/>
      <c r="C1489" s="10" t="str">
        <f>IF(B1489="","",AVERAGE($B$33:B1489))</f>
        <v/>
      </c>
      <c r="D1489" s="10" t="str">
        <f>IF(B1489="","",_xlfn.STDEV.S($B$33:B1489))</f>
        <v/>
      </c>
      <c r="E1489" s="82" t="str">
        <f t="shared" si="143"/>
        <v/>
      </c>
      <c r="F1489" s="80" t="str">
        <f t="shared" si="140"/>
        <v/>
      </c>
      <c r="G1489" s="80" t="str">
        <f t="shared" si="141"/>
        <v/>
      </c>
      <c r="H1489" s="81" t="str">
        <f t="shared" si="144"/>
        <v/>
      </c>
      <c r="I1489" s="83" t="str">
        <f t="shared" si="145"/>
        <v/>
      </c>
      <c r="J1489" s="10" t="str">
        <f t="shared" si="142"/>
        <v/>
      </c>
    </row>
    <row r="1490" spans="1:10" x14ac:dyDescent="0.25">
      <c r="A1490" s="10" t="str">
        <f>IF(B1490="","",COUNTA($B$33:B1490)-COUNTBLANK($B$33:B1490))</f>
        <v/>
      </c>
      <c r="B1490" s="1"/>
      <c r="C1490" s="10" t="str">
        <f>IF(B1490="","",AVERAGE($B$33:B1490))</f>
        <v/>
      </c>
      <c r="D1490" s="10" t="str">
        <f>IF(B1490="","",_xlfn.STDEV.S($B$33:B1490))</f>
        <v/>
      </c>
      <c r="E1490" s="82" t="str">
        <f t="shared" si="143"/>
        <v/>
      </c>
      <c r="F1490" s="80" t="str">
        <f t="shared" si="140"/>
        <v/>
      </c>
      <c r="G1490" s="80" t="str">
        <f t="shared" si="141"/>
        <v/>
      </c>
      <c r="H1490" s="81" t="str">
        <f t="shared" si="144"/>
        <v/>
      </c>
      <c r="I1490" s="83" t="str">
        <f t="shared" si="145"/>
        <v/>
      </c>
      <c r="J1490" s="10" t="str">
        <f t="shared" si="142"/>
        <v/>
      </c>
    </row>
    <row r="1491" spans="1:10" x14ac:dyDescent="0.25">
      <c r="A1491" s="10" t="str">
        <f>IF(B1491="","",COUNTA($B$33:B1491)-COUNTBLANK($B$33:B1491))</f>
        <v/>
      </c>
      <c r="B1491" s="1"/>
      <c r="C1491" s="10" t="str">
        <f>IF(B1491="","",AVERAGE($B$33:B1491))</f>
        <v/>
      </c>
      <c r="D1491" s="10" t="str">
        <f>IF(B1491="","",_xlfn.STDEV.S($B$33:B1491))</f>
        <v/>
      </c>
      <c r="E1491" s="82" t="str">
        <f t="shared" si="143"/>
        <v/>
      </c>
      <c r="F1491" s="80" t="str">
        <f t="shared" si="140"/>
        <v/>
      </c>
      <c r="G1491" s="80" t="str">
        <f t="shared" si="141"/>
        <v/>
      </c>
      <c r="H1491" s="81" t="str">
        <f t="shared" si="144"/>
        <v/>
      </c>
      <c r="I1491" s="83" t="str">
        <f t="shared" si="145"/>
        <v/>
      </c>
      <c r="J1491" s="10" t="str">
        <f t="shared" si="142"/>
        <v/>
      </c>
    </row>
    <row r="1492" spans="1:10" x14ac:dyDescent="0.25">
      <c r="A1492" s="10" t="str">
        <f>IF(B1492="","",COUNTA($B$33:B1492)-COUNTBLANK($B$33:B1492))</f>
        <v/>
      </c>
      <c r="B1492" s="1"/>
      <c r="C1492" s="10" t="str">
        <f>IF(B1492="","",AVERAGE($B$33:B1492))</f>
        <v/>
      </c>
      <c r="D1492" s="10" t="str">
        <f>IF(B1492="","",_xlfn.STDEV.S($B$33:B1492))</f>
        <v/>
      </c>
      <c r="E1492" s="82" t="str">
        <f t="shared" si="143"/>
        <v/>
      </c>
      <c r="F1492" s="80" t="str">
        <f t="shared" si="140"/>
        <v/>
      </c>
      <c r="G1492" s="80" t="str">
        <f t="shared" si="141"/>
        <v/>
      </c>
      <c r="H1492" s="81" t="str">
        <f t="shared" si="144"/>
        <v/>
      </c>
      <c r="I1492" s="83" t="str">
        <f t="shared" si="145"/>
        <v/>
      </c>
      <c r="J1492" s="10" t="str">
        <f t="shared" si="142"/>
        <v/>
      </c>
    </row>
    <row r="1493" spans="1:10" x14ac:dyDescent="0.25">
      <c r="A1493" s="10" t="str">
        <f>IF(B1493="","",COUNTA($B$33:B1493)-COUNTBLANK($B$33:B1493))</f>
        <v/>
      </c>
      <c r="B1493" s="1"/>
      <c r="C1493" s="10" t="str">
        <f>IF(B1493="","",AVERAGE($B$33:B1493))</f>
        <v/>
      </c>
      <c r="D1493" s="10" t="str">
        <f>IF(B1493="","",_xlfn.STDEV.S($B$33:B1493))</f>
        <v/>
      </c>
      <c r="E1493" s="82" t="str">
        <f t="shared" si="143"/>
        <v/>
      </c>
      <c r="F1493" s="80" t="str">
        <f t="shared" si="140"/>
        <v/>
      </c>
      <c r="G1493" s="80" t="str">
        <f t="shared" si="141"/>
        <v/>
      </c>
      <c r="H1493" s="81" t="str">
        <f t="shared" si="144"/>
        <v/>
      </c>
      <c r="I1493" s="83" t="str">
        <f t="shared" si="145"/>
        <v/>
      </c>
      <c r="J1493" s="10" t="str">
        <f t="shared" si="142"/>
        <v/>
      </c>
    </row>
    <row r="1494" spans="1:10" x14ac:dyDescent="0.25">
      <c r="A1494" s="10" t="str">
        <f>IF(B1494="","",COUNTA($B$33:B1494)-COUNTBLANK($B$33:B1494))</f>
        <v/>
      </c>
      <c r="B1494" s="1"/>
      <c r="C1494" s="10" t="str">
        <f>IF(B1494="","",AVERAGE($B$33:B1494))</f>
        <v/>
      </c>
      <c r="D1494" s="10" t="str">
        <f>IF(B1494="","",_xlfn.STDEV.S($B$33:B1494))</f>
        <v/>
      </c>
      <c r="E1494" s="82" t="str">
        <f t="shared" si="143"/>
        <v/>
      </c>
      <c r="F1494" s="80" t="str">
        <f t="shared" si="140"/>
        <v/>
      </c>
      <c r="G1494" s="80" t="str">
        <f t="shared" si="141"/>
        <v/>
      </c>
      <c r="H1494" s="81" t="str">
        <f t="shared" si="144"/>
        <v/>
      </c>
      <c r="I1494" s="83" t="str">
        <f t="shared" si="145"/>
        <v/>
      </c>
      <c r="J1494" s="10" t="str">
        <f t="shared" si="142"/>
        <v/>
      </c>
    </row>
    <row r="1495" spans="1:10" x14ac:dyDescent="0.25">
      <c r="A1495" s="10" t="str">
        <f>IF(B1495="","",COUNTA($B$33:B1495)-COUNTBLANK($B$33:B1495))</f>
        <v/>
      </c>
      <c r="B1495" s="1"/>
      <c r="C1495" s="10" t="str">
        <f>IF(B1495="","",AVERAGE($B$33:B1495))</f>
        <v/>
      </c>
      <c r="D1495" s="10" t="str">
        <f>IF(B1495="","",_xlfn.STDEV.S($B$33:B1495))</f>
        <v/>
      </c>
      <c r="E1495" s="82" t="str">
        <f t="shared" si="143"/>
        <v/>
      </c>
      <c r="F1495" s="80" t="str">
        <f t="shared" si="140"/>
        <v/>
      </c>
      <c r="G1495" s="80" t="str">
        <f t="shared" si="141"/>
        <v/>
      </c>
      <c r="H1495" s="81" t="str">
        <f t="shared" si="144"/>
        <v/>
      </c>
      <c r="I1495" s="83" t="str">
        <f t="shared" si="145"/>
        <v/>
      </c>
      <c r="J1495" s="10" t="str">
        <f t="shared" si="142"/>
        <v/>
      </c>
    </row>
    <row r="1496" spans="1:10" x14ac:dyDescent="0.25">
      <c r="A1496" s="10" t="str">
        <f>IF(B1496="","",COUNTA($B$33:B1496)-COUNTBLANK($B$33:B1496))</f>
        <v/>
      </c>
      <c r="B1496" s="1"/>
      <c r="C1496" s="10" t="str">
        <f>IF(B1496="","",AVERAGE($B$33:B1496))</f>
        <v/>
      </c>
      <c r="D1496" s="10" t="str">
        <f>IF(B1496="","",_xlfn.STDEV.S($B$33:B1496))</f>
        <v/>
      </c>
      <c r="E1496" s="82" t="str">
        <f t="shared" si="143"/>
        <v/>
      </c>
      <c r="F1496" s="80" t="str">
        <f t="shared" si="140"/>
        <v/>
      </c>
      <c r="G1496" s="80" t="str">
        <f t="shared" si="141"/>
        <v/>
      </c>
      <c r="H1496" s="81" t="str">
        <f t="shared" si="144"/>
        <v/>
      </c>
      <c r="I1496" s="83" t="str">
        <f t="shared" si="145"/>
        <v/>
      </c>
      <c r="J1496" s="10" t="str">
        <f t="shared" si="142"/>
        <v/>
      </c>
    </row>
    <row r="1497" spans="1:10" x14ac:dyDescent="0.25">
      <c r="A1497" s="10" t="str">
        <f>IF(B1497="","",COUNTA($B$33:B1497)-COUNTBLANK($B$33:B1497))</f>
        <v/>
      </c>
      <c r="B1497" s="1"/>
      <c r="C1497" s="10" t="str">
        <f>IF(B1497="","",AVERAGE($B$33:B1497))</f>
        <v/>
      </c>
      <c r="D1497" s="10" t="str">
        <f>IF(B1497="","",_xlfn.STDEV.S($B$33:B1497))</f>
        <v/>
      </c>
      <c r="E1497" s="82" t="str">
        <f t="shared" si="143"/>
        <v/>
      </c>
      <c r="F1497" s="80" t="str">
        <f t="shared" si="140"/>
        <v/>
      </c>
      <c r="G1497" s="80" t="str">
        <f t="shared" si="141"/>
        <v/>
      </c>
      <c r="H1497" s="81" t="str">
        <f t="shared" si="144"/>
        <v/>
      </c>
      <c r="I1497" s="83" t="str">
        <f t="shared" si="145"/>
        <v/>
      </c>
      <c r="J1497" s="10" t="str">
        <f t="shared" si="142"/>
        <v/>
      </c>
    </row>
    <row r="1498" spans="1:10" x14ac:dyDescent="0.25">
      <c r="A1498" s="10" t="str">
        <f>IF(B1498="","",COUNTA($B$33:B1498)-COUNTBLANK($B$33:B1498))</f>
        <v/>
      </c>
      <c r="B1498" s="1"/>
      <c r="C1498" s="10" t="str">
        <f>IF(B1498="","",AVERAGE($B$33:B1498))</f>
        <v/>
      </c>
      <c r="D1498" s="10" t="str">
        <f>IF(B1498="","",_xlfn.STDEV.S($B$33:B1498))</f>
        <v/>
      </c>
      <c r="E1498" s="82" t="str">
        <f t="shared" si="143"/>
        <v/>
      </c>
      <c r="F1498" s="80" t="str">
        <f t="shared" si="140"/>
        <v/>
      </c>
      <c r="G1498" s="80" t="str">
        <f t="shared" si="141"/>
        <v/>
      </c>
      <c r="H1498" s="81" t="str">
        <f t="shared" si="144"/>
        <v/>
      </c>
      <c r="I1498" s="83" t="str">
        <f t="shared" si="145"/>
        <v/>
      </c>
      <c r="J1498" s="10" t="str">
        <f t="shared" si="142"/>
        <v/>
      </c>
    </row>
    <row r="1499" spans="1:10" x14ac:dyDescent="0.25">
      <c r="A1499" s="10" t="str">
        <f>IF(B1499="","",COUNTA($B$33:B1499)-COUNTBLANK($B$33:B1499))</f>
        <v/>
      </c>
      <c r="B1499" s="1"/>
      <c r="C1499" s="10" t="str">
        <f>IF(B1499="","",AVERAGE($B$33:B1499))</f>
        <v/>
      </c>
      <c r="D1499" s="10" t="str">
        <f>IF(B1499="","",_xlfn.STDEV.S($B$33:B1499))</f>
        <v/>
      </c>
      <c r="E1499" s="82" t="str">
        <f t="shared" si="143"/>
        <v/>
      </c>
      <c r="F1499" s="80" t="str">
        <f t="shared" si="140"/>
        <v/>
      </c>
      <c r="G1499" s="80" t="str">
        <f t="shared" si="141"/>
        <v/>
      </c>
      <c r="H1499" s="81" t="str">
        <f t="shared" si="144"/>
        <v/>
      </c>
      <c r="I1499" s="83" t="str">
        <f t="shared" si="145"/>
        <v/>
      </c>
      <c r="J1499" s="10" t="str">
        <f t="shared" si="142"/>
        <v/>
      </c>
    </row>
    <row r="1500" spans="1:10" x14ac:dyDescent="0.25">
      <c r="A1500" s="10" t="str">
        <f>IF(B1500="","",COUNTA($B$33:B1500)-COUNTBLANK($B$33:B1500))</f>
        <v/>
      </c>
      <c r="B1500" s="1"/>
      <c r="C1500" s="10" t="str">
        <f>IF(B1500="","",AVERAGE($B$33:B1500))</f>
        <v/>
      </c>
      <c r="D1500" s="10" t="str">
        <f>IF(B1500="","",_xlfn.STDEV.S($B$33:B1500))</f>
        <v/>
      </c>
      <c r="E1500" s="82" t="str">
        <f t="shared" si="143"/>
        <v/>
      </c>
      <c r="F1500" s="80" t="str">
        <f t="shared" si="140"/>
        <v/>
      </c>
      <c r="G1500" s="80" t="str">
        <f t="shared" si="141"/>
        <v/>
      </c>
      <c r="H1500" s="81" t="str">
        <f t="shared" si="144"/>
        <v/>
      </c>
      <c r="I1500" s="83" t="str">
        <f t="shared" si="145"/>
        <v/>
      </c>
      <c r="J1500" s="10" t="str">
        <f t="shared" si="142"/>
        <v/>
      </c>
    </row>
    <row r="1501" spans="1:10" x14ac:dyDescent="0.25">
      <c r="A1501" s="10" t="str">
        <f>IF(B1501="","",COUNTA($B$33:B1501)-COUNTBLANK($B$33:B1501))</f>
        <v/>
      </c>
      <c r="B1501" s="1"/>
      <c r="C1501" s="10" t="str">
        <f>IF(B1501="","",AVERAGE($B$33:B1501))</f>
        <v/>
      </c>
      <c r="D1501" s="10" t="str">
        <f>IF(B1501="","",_xlfn.STDEV.S($B$33:B1501))</f>
        <v/>
      </c>
      <c r="E1501" s="82" t="str">
        <f t="shared" si="143"/>
        <v/>
      </c>
      <c r="F1501" s="80" t="str">
        <f t="shared" si="140"/>
        <v/>
      </c>
      <c r="G1501" s="80" t="str">
        <f t="shared" si="141"/>
        <v/>
      </c>
      <c r="H1501" s="81" t="str">
        <f t="shared" si="144"/>
        <v/>
      </c>
      <c r="I1501" s="83" t="str">
        <f t="shared" si="145"/>
        <v/>
      </c>
      <c r="J1501" s="10" t="str">
        <f t="shared" si="142"/>
        <v/>
      </c>
    </row>
    <row r="1502" spans="1:10" x14ac:dyDescent="0.25">
      <c r="A1502" s="10" t="str">
        <f>IF(B1502="","",COUNTA($B$33:B1502)-COUNTBLANK($B$33:B1502))</f>
        <v/>
      </c>
      <c r="B1502" s="1"/>
      <c r="C1502" s="10" t="str">
        <f>IF(B1502="","",AVERAGE($B$33:B1502))</f>
        <v/>
      </c>
      <c r="D1502" s="10" t="str">
        <f>IF(B1502="","",_xlfn.STDEV.S($B$33:B1502))</f>
        <v/>
      </c>
      <c r="E1502" s="82" t="str">
        <f t="shared" si="143"/>
        <v/>
      </c>
      <c r="F1502" s="80" t="str">
        <f t="shared" si="140"/>
        <v/>
      </c>
      <c r="G1502" s="80" t="str">
        <f t="shared" si="141"/>
        <v/>
      </c>
      <c r="H1502" s="81" t="str">
        <f t="shared" si="144"/>
        <v/>
      </c>
      <c r="I1502" s="83" t="str">
        <f t="shared" si="145"/>
        <v/>
      </c>
      <c r="J1502" s="10" t="str">
        <f t="shared" si="142"/>
        <v/>
      </c>
    </row>
    <row r="1503" spans="1:10" x14ac:dyDescent="0.25">
      <c r="A1503" s="10" t="str">
        <f>IF(B1503="","",COUNTA($B$33:B1503)-COUNTBLANK($B$33:B1503))</f>
        <v/>
      </c>
      <c r="B1503" s="1"/>
      <c r="C1503" s="10" t="str">
        <f>IF(B1503="","",AVERAGE($B$33:B1503))</f>
        <v/>
      </c>
      <c r="D1503" s="10" t="str">
        <f>IF(B1503="","",_xlfn.STDEV.S($B$33:B1503))</f>
        <v/>
      </c>
      <c r="E1503" s="82" t="str">
        <f t="shared" si="143"/>
        <v/>
      </c>
      <c r="F1503" s="80" t="str">
        <f t="shared" si="140"/>
        <v/>
      </c>
      <c r="G1503" s="80" t="str">
        <f t="shared" si="141"/>
        <v/>
      </c>
      <c r="H1503" s="81" t="str">
        <f t="shared" si="144"/>
        <v/>
      </c>
      <c r="I1503" s="83" t="str">
        <f t="shared" si="145"/>
        <v/>
      </c>
      <c r="J1503" s="10" t="str">
        <f t="shared" si="142"/>
        <v/>
      </c>
    </row>
    <row r="1504" spans="1:10" x14ac:dyDescent="0.25">
      <c r="A1504" s="10" t="str">
        <f>IF(B1504="","",COUNTA($B$33:B1504)-COUNTBLANK($B$33:B1504))</f>
        <v/>
      </c>
      <c r="B1504" s="1"/>
      <c r="C1504" s="10" t="str">
        <f>IF(B1504="","",AVERAGE($B$33:B1504))</f>
        <v/>
      </c>
      <c r="D1504" s="10" t="str">
        <f>IF(B1504="","",_xlfn.STDEV.S($B$33:B1504))</f>
        <v/>
      </c>
      <c r="E1504" s="82" t="str">
        <f t="shared" si="143"/>
        <v/>
      </c>
      <c r="F1504" s="80" t="str">
        <f t="shared" si="140"/>
        <v/>
      </c>
      <c r="G1504" s="80" t="str">
        <f t="shared" si="141"/>
        <v/>
      </c>
      <c r="H1504" s="81" t="str">
        <f t="shared" si="144"/>
        <v/>
      </c>
      <c r="I1504" s="83" t="str">
        <f t="shared" si="145"/>
        <v/>
      </c>
      <c r="J1504" s="10" t="str">
        <f t="shared" si="142"/>
        <v/>
      </c>
    </row>
    <row r="1505" spans="1:10" x14ac:dyDescent="0.25">
      <c r="A1505" s="10" t="str">
        <f>IF(B1505="","",COUNTA($B$33:B1505)-COUNTBLANK($B$33:B1505))</f>
        <v/>
      </c>
      <c r="B1505" s="1"/>
      <c r="C1505" s="10" t="str">
        <f>IF(B1505="","",AVERAGE($B$33:B1505))</f>
        <v/>
      </c>
      <c r="D1505" s="10" t="str">
        <f>IF(B1505="","",_xlfn.STDEV.S($B$33:B1505))</f>
        <v/>
      </c>
      <c r="E1505" s="82" t="str">
        <f t="shared" si="143"/>
        <v/>
      </c>
      <c r="F1505" s="80" t="str">
        <f t="shared" si="140"/>
        <v/>
      </c>
      <c r="G1505" s="80" t="str">
        <f t="shared" si="141"/>
        <v/>
      </c>
      <c r="H1505" s="81" t="str">
        <f t="shared" si="144"/>
        <v/>
      </c>
      <c r="I1505" s="83" t="str">
        <f t="shared" si="145"/>
        <v/>
      </c>
      <c r="J1505" s="10" t="str">
        <f t="shared" si="142"/>
        <v/>
      </c>
    </row>
    <row r="1506" spans="1:10" x14ac:dyDescent="0.25">
      <c r="A1506" s="10" t="str">
        <f>IF(B1506="","",COUNTA($B$33:B1506)-COUNTBLANK($B$33:B1506))</f>
        <v/>
      </c>
      <c r="B1506" s="1"/>
      <c r="C1506" s="10" t="str">
        <f>IF(B1506="","",AVERAGE($B$33:B1506))</f>
        <v/>
      </c>
      <c r="D1506" s="10" t="str">
        <f>IF(B1506="","",_xlfn.STDEV.S($B$33:B1506))</f>
        <v/>
      </c>
      <c r="E1506" s="82" t="str">
        <f t="shared" si="143"/>
        <v/>
      </c>
      <c r="F1506" s="80" t="str">
        <f t="shared" ref="F1506:F1569" si="146">IF(D1506="","",($C$5-$C$4)/(6*D1506))</f>
        <v/>
      </c>
      <c r="G1506" s="80" t="str">
        <f t="shared" ref="G1506:G1569" si="147">IF(D1506="","",MIN(($C$5-C1506)/(3*D1506),(C1506-$C$4)/(3*D1506)))</f>
        <v/>
      </c>
      <c r="H1506" s="81" t="str">
        <f t="shared" si="144"/>
        <v/>
      </c>
      <c r="I1506" s="83" t="str">
        <f t="shared" si="145"/>
        <v/>
      </c>
      <c r="J1506" s="10" t="str">
        <f t="shared" ref="J1506:J1569" si="148">IF(B1506="","",B1506)</f>
        <v/>
      </c>
    </row>
    <row r="1507" spans="1:10" x14ac:dyDescent="0.25">
      <c r="A1507" s="10" t="str">
        <f>IF(B1507="","",COUNTA($B$33:B1507)-COUNTBLANK($B$33:B1507))</f>
        <v/>
      </c>
      <c r="B1507" s="1"/>
      <c r="C1507" s="10" t="str">
        <f>IF(B1507="","",AVERAGE($B$33:B1507))</f>
        <v/>
      </c>
      <c r="D1507" s="10" t="str">
        <f>IF(B1507="","",_xlfn.STDEV.S($B$33:B1507))</f>
        <v/>
      </c>
      <c r="E1507" s="82" t="str">
        <f t="shared" si="143"/>
        <v/>
      </c>
      <c r="F1507" s="80" t="str">
        <f t="shared" si="146"/>
        <v/>
      </c>
      <c r="G1507" s="80" t="str">
        <f t="shared" si="147"/>
        <v/>
      </c>
      <c r="H1507" s="81" t="str">
        <f t="shared" si="144"/>
        <v/>
      </c>
      <c r="I1507" s="83" t="str">
        <f t="shared" si="145"/>
        <v/>
      </c>
      <c r="J1507" s="10" t="str">
        <f t="shared" si="148"/>
        <v/>
      </c>
    </row>
    <row r="1508" spans="1:10" x14ac:dyDescent="0.25">
      <c r="A1508" s="10" t="str">
        <f>IF(B1508="","",COUNTA($B$33:B1508)-COUNTBLANK($B$33:B1508))</f>
        <v/>
      </c>
      <c r="B1508" s="1"/>
      <c r="C1508" s="10" t="str">
        <f>IF(B1508="","",AVERAGE($B$33:B1508))</f>
        <v/>
      </c>
      <c r="D1508" s="10" t="str">
        <f>IF(B1508="","",_xlfn.STDEV.S($B$33:B1508))</f>
        <v/>
      </c>
      <c r="E1508" s="82" t="str">
        <f t="shared" si="143"/>
        <v/>
      </c>
      <c r="F1508" s="80" t="str">
        <f t="shared" si="146"/>
        <v/>
      </c>
      <c r="G1508" s="80" t="str">
        <f t="shared" si="147"/>
        <v/>
      </c>
      <c r="H1508" s="81" t="str">
        <f t="shared" si="144"/>
        <v/>
      </c>
      <c r="I1508" s="83" t="str">
        <f t="shared" si="145"/>
        <v/>
      </c>
      <c r="J1508" s="10" t="str">
        <f t="shared" si="148"/>
        <v/>
      </c>
    </row>
    <row r="1509" spans="1:10" x14ac:dyDescent="0.25">
      <c r="A1509" s="10" t="str">
        <f>IF(B1509="","",COUNTA($B$33:B1509)-COUNTBLANK($B$33:B1509))</f>
        <v/>
      </c>
      <c r="B1509" s="1"/>
      <c r="C1509" s="10" t="str">
        <f>IF(B1509="","",AVERAGE($B$33:B1509))</f>
        <v/>
      </c>
      <c r="D1509" s="10" t="str">
        <f>IF(B1509="","",_xlfn.STDEV.S($B$33:B1509))</f>
        <v/>
      </c>
      <c r="E1509" s="82" t="str">
        <f t="shared" si="143"/>
        <v/>
      </c>
      <c r="F1509" s="80" t="str">
        <f t="shared" si="146"/>
        <v/>
      </c>
      <c r="G1509" s="80" t="str">
        <f t="shared" si="147"/>
        <v/>
      </c>
      <c r="H1509" s="81" t="str">
        <f t="shared" si="144"/>
        <v/>
      </c>
      <c r="I1509" s="83" t="str">
        <f t="shared" si="145"/>
        <v/>
      </c>
      <c r="J1509" s="10" t="str">
        <f t="shared" si="148"/>
        <v/>
      </c>
    </row>
    <row r="1510" spans="1:10" x14ac:dyDescent="0.25">
      <c r="A1510" s="10" t="str">
        <f>IF(B1510="","",COUNTA($B$33:B1510)-COUNTBLANK($B$33:B1510))</f>
        <v/>
      </c>
      <c r="B1510" s="1"/>
      <c r="C1510" s="10" t="str">
        <f>IF(B1510="","",AVERAGE($B$33:B1510))</f>
        <v/>
      </c>
      <c r="D1510" s="10" t="str">
        <f>IF(B1510="","",_xlfn.STDEV.S($B$33:B1510))</f>
        <v/>
      </c>
      <c r="E1510" s="82" t="str">
        <f t="shared" ref="E1510:E1573" si="149">IF(D1510="","",D1510/C1510)</f>
        <v/>
      </c>
      <c r="F1510" s="80" t="str">
        <f t="shared" si="146"/>
        <v/>
      </c>
      <c r="G1510" s="80" t="str">
        <f t="shared" si="147"/>
        <v/>
      </c>
      <c r="H1510" s="81" t="str">
        <f t="shared" ref="H1510:H1573" si="150">IF(D1510="","",F1510/(1+9*(F1510-G1510)^2))</f>
        <v/>
      </c>
      <c r="I1510" s="83" t="str">
        <f t="shared" si="145"/>
        <v/>
      </c>
      <c r="J1510" s="10" t="str">
        <f t="shared" si="148"/>
        <v/>
      </c>
    </row>
    <row r="1511" spans="1:10" x14ac:dyDescent="0.25">
      <c r="A1511" s="10" t="str">
        <f>IF(B1511="","",COUNTA($B$33:B1511)-COUNTBLANK($B$33:B1511))</f>
        <v/>
      </c>
      <c r="B1511" s="1"/>
      <c r="C1511" s="10" t="str">
        <f>IF(B1511="","",AVERAGE($B$33:B1511))</f>
        <v/>
      </c>
      <c r="D1511" s="10" t="str">
        <f>IF(B1511="","",_xlfn.STDEV.S($B$33:B1511))</f>
        <v/>
      </c>
      <c r="E1511" s="82" t="str">
        <f t="shared" si="149"/>
        <v/>
      </c>
      <c r="F1511" s="80" t="str">
        <f t="shared" si="146"/>
        <v/>
      </c>
      <c r="G1511" s="80" t="str">
        <f t="shared" si="147"/>
        <v/>
      </c>
      <c r="H1511" s="81" t="str">
        <f t="shared" si="150"/>
        <v/>
      </c>
      <c r="I1511" s="83" t="str">
        <f t="shared" si="145"/>
        <v/>
      </c>
      <c r="J1511" s="10" t="str">
        <f t="shared" si="148"/>
        <v/>
      </c>
    </row>
    <row r="1512" spans="1:10" x14ac:dyDescent="0.25">
      <c r="A1512" s="10" t="str">
        <f>IF(B1512="","",COUNTA($B$33:B1512)-COUNTBLANK($B$33:B1512))</f>
        <v/>
      </c>
      <c r="B1512" s="1"/>
      <c r="C1512" s="10" t="str">
        <f>IF(B1512="","",AVERAGE($B$33:B1512))</f>
        <v/>
      </c>
      <c r="D1512" s="10" t="str">
        <f>IF(B1512="","",_xlfn.STDEV.S($B$33:B1512))</f>
        <v/>
      </c>
      <c r="E1512" s="82" t="str">
        <f t="shared" si="149"/>
        <v/>
      </c>
      <c r="F1512" s="80" t="str">
        <f t="shared" si="146"/>
        <v/>
      </c>
      <c r="G1512" s="80" t="str">
        <f t="shared" si="147"/>
        <v/>
      </c>
      <c r="H1512" s="81" t="str">
        <f t="shared" si="150"/>
        <v/>
      </c>
      <c r="I1512" s="83" t="str">
        <f t="shared" si="145"/>
        <v/>
      </c>
      <c r="J1512" s="10" t="str">
        <f t="shared" si="148"/>
        <v/>
      </c>
    </row>
    <row r="1513" spans="1:10" x14ac:dyDescent="0.25">
      <c r="A1513" s="10" t="str">
        <f>IF(B1513="","",COUNTA($B$33:B1513)-COUNTBLANK($B$33:B1513))</f>
        <v/>
      </c>
      <c r="B1513" s="1"/>
      <c r="C1513" s="10" t="str">
        <f>IF(B1513="","",AVERAGE($B$33:B1513))</f>
        <v/>
      </c>
      <c r="D1513" s="10" t="str">
        <f>IF(B1513="","",_xlfn.STDEV.S($B$33:B1513))</f>
        <v/>
      </c>
      <c r="E1513" s="82" t="str">
        <f t="shared" si="149"/>
        <v/>
      </c>
      <c r="F1513" s="80" t="str">
        <f t="shared" si="146"/>
        <v/>
      </c>
      <c r="G1513" s="80" t="str">
        <f t="shared" si="147"/>
        <v/>
      </c>
      <c r="H1513" s="81" t="str">
        <f t="shared" si="150"/>
        <v/>
      </c>
      <c r="I1513" s="83" t="str">
        <f t="shared" si="145"/>
        <v/>
      </c>
      <c r="J1513" s="10" t="str">
        <f t="shared" si="148"/>
        <v/>
      </c>
    </row>
    <row r="1514" spans="1:10" x14ac:dyDescent="0.25">
      <c r="A1514" s="10" t="str">
        <f>IF(B1514="","",COUNTA($B$33:B1514)-COUNTBLANK($B$33:B1514))</f>
        <v/>
      </c>
      <c r="B1514" s="1"/>
      <c r="C1514" s="10" t="str">
        <f>IF(B1514="","",AVERAGE($B$33:B1514))</f>
        <v/>
      </c>
      <c r="D1514" s="10" t="str">
        <f>IF(B1514="","",_xlfn.STDEV.S($B$33:B1514))</f>
        <v/>
      </c>
      <c r="E1514" s="82" t="str">
        <f t="shared" si="149"/>
        <v/>
      </c>
      <c r="F1514" s="80" t="str">
        <f t="shared" si="146"/>
        <v/>
      </c>
      <c r="G1514" s="80" t="str">
        <f t="shared" si="147"/>
        <v/>
      </c>
      <c r="H1514" s="81" t="str">
        <f t="shared" si="150"/>
        <v/>
      </c>
      <c r="I1514" s="83" t="str">
        <f t="shared" si="145"/>
        <v/>
      </c>
      <c r="J1514" s="10" t="str">
        <f t="shared" si="148"/>
        <v/>
      </c>
    </row>
    <row r="1515" spans="1:10" x14ac:dyDescent="0.25">
      <c r="A1515" s="10" t="str">
        <f>IF(B1515="","",COUNTA($B$33:B1515)-COUNTBLANK($B$33:B1515))</f>
        <v/>
      </c>
      <c r="B1515" s="1"/>
      <c r="C1515" s="10" t="str">
        <f>IF(B1515="","",AVERAGE($B$33:B1515))</f>
        <v/>
      </c>
      <c r="D1515" s="10" t="str">
        <f>IF(B1515="","",_xlfn.STDEV.S($B$33:B1515))</f>
        <v/>
      </c>
      <c r="E1515" s="82" t="str">
        <f t="shared" si="149"/>
        <v/>
      </c>
      <c r="F1515" s="80" t="str">
        <f t="shared" si="146"/>
        <v/>
      </c>
      <c r="G1515" s="80" t="str">
        <f t="shared" si="147"/>
        <v/>
      </c>
      <c r="H1515" s="81" t="str">
        <f t="shared" si="150"/>
        <v/>
      </c>
      <c r="I1515" s="83" t="str">
        <f t="shared" si="145"/>
        <v/>
      </c>
      <c r="J1515" s="10" t="str">
        <f t="shared" si="148"/>
        <v/>
      </c>
    </row>
    <row r="1516" spans="1:10" x14ac:dyDescent="0.25">
      <c r="A1516" s="10" t="str">
        <f>IF(B1516="","",COUNTA($B$33:B1516)-COUNTBLANK($B$33:B1516))</f>
        <v/>
      </c>
      <c r="B1516" s="1"/>
      <c r="C1516" s="10" t="str">
        <f>IF(B1516="","",AVERAGE($B$33:B1516))</f>
        <v/>
      </c>
      <c r="D1516" s="10" t="str">
        <f>IF(B1516="","",_xlfn.STDEV.S($B$33:B1516))</f>
        <v/>
      </c>
      <c r="E1516" s="82" t="str">
        <f t="shared" si="149"/>
        <v/>
      </c>
      <c r="F1516" s="80" t="str">
        <f t="shared" si="146"/>
        <v/>
      </c>
      <c r="G1516" s="80" t="str">
        <f t="shared" si="147"/>
        <v/>
      </c>
      <c r="H1516" s="81" t="str">
        <f t="shared" si="150"/>
        <v/>
      </c>
      <c r="I1516" s="83" t="str">
        <f t="shared" si="145"/>
        <v/>
      </c>
      <c r="J1516" s="10" t="str">
        <f t="shared" si="148"/>
        <v/>
      </c>
    </row>
    <row r="1517" spans="1:10" x14ac:dyDescent="0.25">
      <c r="A1517" s="10" t="str">
        <f>IF(B1517="","",COUNTA($B$33:B1517)-COUNTBLANK($B$33:B1517))</f>
        <v/>
      </c>
      <c r="B1517" s="1"/>
      <c r="C1517" s="10" t="str">
        <f>IF(B1517="","",AVERAGE($B$33:B1517))</f>
        <v/>
      </c>
      <c r="D1517" s="10" t="str">
        <f>IF(B1517="","",_xlfn.STDEV.S($B$33:B1517))</f>
        <v/>
      </c>
      <c r="E1517" s="82" t="str">
        <f t="shared" si="149"/>
        <v/>
      </c>
      <c r="F1517" s="80" t="str">
        <f t="shared" si="146"/>
        <v/>
      </c>
      <c r="G1517" s="80" t="str">
        <f t="shared" si="147"/>
        <v/>
      </c>
      <c r="H1517" s="81" t="str">
        <f t="shared" si="150"/>
        <v/>
      </c>
      <c r="I1517" s="83" t="str">
        <f t="shared" si="145"/>
        <v/>
      </c>
      <c r="J1517" s="10" t="str">
        <f t="shared" si="148"/>
        <v/>
      </c>
    </row>
    <row r="1518" spans="1:10" x14ac:dyDescent="0.25">
      <c r="A1518" s="10" t="str">
        <f>IF(B1518="","",COUNTA($B$33:B1518)-COUNTBLANK($B$33:B1518))</f>
        <v/>
      </c>
      <c r="B1518" s="1"/>
      <c r="C1518" s="10" t="str">
        <f>IF(B1518="","",AVERAGE($B$33:B1518))</f>
        <v/>
      </c>
      <c r="D1518" s="10" t="str">
        <f>IF(B1518="","",_xlfn.STDEV.S($B$33:B1518))</f>
        <v/>
      </c>
      <c r="E1518" s="82" t="str">
        <f t="shared" si="149"/>
        <v/>
      </c>
      <c r="F1518" s="80" t="str">
        <f t="shared" si="146"/>
        <v/>
      </c>
      <c r="G1518" s="80" t="str">
        <f t="shared" si="147"/>
        <v/>
      </c>
      <c r="H1518" s="81" t="str">
        <f t="shared" si="150"/>
        <v/>
      </c>
      <c r="I1518" s="83" t="str">
        <f t="shared" si="145"/>
        <v/>
      </c>
      <c r="J1518" s="10" t="str">
        <f t="shared" si="148"/>
        <v/>
      </c>
    </row>
    <row r="1519" spans="1:10" x14ac:dyDescent="0.25">
      <c r="A1519" s="10" t="str">
        <f>IF(B1519="","",COUNTA($B$33:B1519)-COUNTBLANK($B$33:B1519))</f>
        <v/>
      </c>
      <c r="B1519" s="1"/>
      <c r="C1519" s="10" t="str">
        <f>IF(B1519="","",AVERAGE($B$33:B1519))</f>
        <v/>
      </c>
      <c r="D1519" s="10" t="str">
        <f>IF(B1519="","",_xlfn.STDEV.S($B$33:B1519))</f>
        <v/>
      </c>
      <c r="E1519" s="82" t="str">
        <f t="shared" si="149"/>
        <v/>
      </c>
      <c r="F1519" s="80" t="str">
        <f t="shared" si="146"/>
        <v/>
      </c>
      <c r="G1519" s="80" t="str">
        <f t="shared" si="147"/>
        <v/>
      </c>
      <c r="H1519" s="81" t="str">
        <f t="shared" si="150"/>
        <v/>
      </c>
      <c r="I1519" s="83" t="str">
        <f t="shared" si="145"/>
        <v/>
      </c>
      <c r="J1519" s="10" t="str">
        <f t="shared" si="148"/>
        <v/>
      </c>
    </row>
    <row r="1520" spans="1:10" x14ac:dyDescent="0.25">
      <c r="A1520" s="10" t="str">
        <f>IF(B1520="","",COUNTA($B$33:B1520)-COUNTBLANK($B$33:B1520))</f>
        <v/>
      </c>
      <c r="B1520" s="1"/>
      <c r="C1520" s="10" t="str">
        <f>IF(B1520="","",AVERAGE($B$33:B1520))</f>
        <v/>
      </c>
      <c r="D1520" s="10" t="str">
        <f>IF(B1520="","",_xlfn.STDEV.S($B$33:B1520))</f>
        <v/>
      </c>
      <c r="E1520" s="82" t="str">
        <f t="shared" si="149"/>
        <v/>
      </c>
      <c r="F1520" s="80" t="str">
        <f t="shared" si="146"/>
        <v/>
      </c>
      <c r="G1520" s="80" t="str">
        <f t="shared" si="147"/>
        <v/>
      </c>
      <c r="H1520" s="81" t="str">
        <f t="shared" si="150"/>
        <v/>
      </c>
      <c r="I1520" s="83" t="str">
        <f t="shared" si="145"/>
        <v/>
      </c>
      <c r="J1520" s="10" t="str">
        <f t="shared" si="148"/>
        <v/>
      </c>
    </row>
    <row r="1521" spans="1:10" x14ac:dyDescent="0.25">
      <c r="A1521" s="10" t="str">
        <f>IF(B1521="","",COUNTA($B$33:B1521)-COUNTBLANK($B$33:B1521))</f>
        <v/>
      </c>
      <c r="B1521" s="1"/>
      <c r="C1521" s="10" t="str">
        <f>IF(B1521="","",AVERAGE($B$33:B1521))</f>
        <v/>
      </c>
      <c r="D1521" s="10" t="str">
        <f>IF(B1521="","",_xlfn.STDEV.S($B$33:B1521))</f>
        <v/>
      </c>
      <c r="E1521" s="82" t="str">
        <f t="shared" si="149"/>
        <v/>
      </c>
      <c r="F1521" s="80" t="str">
        <f t="shared" si="146"/>
        <v/>
      </c>
      <c r="G1521" s="80" t="str">
        <f t="shared" si="147"/>
        <v/>
      </c>
      <c r="H1521" s="81" t="str">
        <f t="shared" si="150"/>
        <v/>
      </c>
      <c r="I1521" s="83" t="str">
        <f t="shared" si="145"/>
        <v/>
      </c>
      <c r="J1521" s="10" t="str">
        <f t="shared" si="148"/>
        <v/>
      </c>
    </row>
    <row r="1522" spans="1:10" x14ac:dyDescent="0.25">
      <c r="A1522" s="10" t="str">
        <f>IF(B1522="","",COUNTA($B$33:B1522)-COUNTBLANK($B$33:B1522))</f>
        <v/>
      </c>
      <c r="B1522" s="1"/>
      <c r="C1522" s="10" t="str">
        <f>IF(B1522="","",AVERAGE($B$33:B1522))</f>
        <v/>
      </c>
      <c r="D1522" s="10" t="str">
        <f>IF(B1522="","",_xlfn.STDEV.S($B$33:B1522))</f>
        <v/>
      </c>
      <c r="E1522" s="82" t="str">
        <f t="shared" si="149"/>
        <v/>
      </c>
      <c r="F1522" s="80" t="str">
        <f t="shared" si="146"/>
        <v/>
      </c>
      <c r="G1522" s="80" t="str">
        <f t="shared" si="147"/>
        <v/>
      </c>
      <c r="H1522" s="81" t="str">
        <f t="shared" si="150"/>
        <v/>
      </c>
      <c r="I1522" s="83" t="str">
        <f t="shared" si="145"/>
        <v/>
      </c>
      <c r="J1522" s="10" t="str">
        <f t="shared" si="148"/>
        <v/>
      </c>
    </row>
    <row r="1523" spans="1:10" x14ac:dyDescent="0.25">
      <c r="A1523" s="10" t="str">
        <f>IF(B1523="","",COUNTA($B$33:B1523)-COUNTBLANK($B$33:B1523))</f>
        <v/>
      </c>
      <c r="B1523" s="1"/>
      <c r="C1523" s="10" t="str">
        <f>IF(B1523="","",AVERAGE($B$33:B1523))</f>
        <v/>
      </c>
      <c r="D1523" s="10" t="str">
        <f>IF(B1523="","",_xlfn.STDEV.S($B$33:B1523))</f>
        <v/>
      </c>
      <c r="E1523" s="82" t="str">
        <f t="shared" si="149"/>
        <v/>
      </c>
      <c r="F1523" s="80" t="str">
        <f t="shared" si="146"/>
        <v/>
      </c>
      <c r="G1523" s="80" t="str">
        <f t="shared" si="147"/>
        <v/>
      </c>
      <c r="H1523" s="81" t="str">
        <f t="shared" si="150"/>
        <v/>
      </c>
      <c r="I1523" s="83" t="str">
        <f t="shared" si="145"/>
        <v/>
      </c>
      <c r="J1523" s="10" t="str">
        <f t="shared" si="148"/>
        <v/>
      </c>
    </row>
    <row r="1524" spans="1:10" x14ac:dyDescent="0.25">
      <c r="A1524" s="10" t="str">
        <f>IF(B1524="","",COUNTA($B$33:B1524)-COUNTBLANK($B$33:B1524))</f>
        <v/>
      </c>
      <c r="B1524" s="1"/>
      <c r="C1524" s="10" t="str">
        <f>IF(B1524="","",AVERAGE($B$33:B1524))</f>
        <v/>
      </c>
      <c r="D1524" s="10" t="str">
        <f>IF(B1524="","",_xlfn.STDEV.S($B$33:B1524))</f>
        <v/>
      </c>
      <c r="E1524" s="82" t="str">
        <f t="shared" si="149"/>
        <v/>
      </c>
      <c r="F1524" s="80" t="str">
        <f t="shared" si="146"/>
        <v/>
      </c>
      <c r="G1524" s="80" t="str">
        <f t="shared" si="147"/>
        <v/>
      </c>
      <c r="H1524" s="81" t="str">
        <f t="shared" si="150"/>
        <v/>
      </c>
      <c r="I1524" s="83" t="str">
        <f t="shared" si="145"/>
        <v/>
      </c>
      <c r="J1524" s="10" t="str">
        <f t="shared" si="148"/>
        <v/>
      </c>
    </row>
    <row r="1525" spans="1:10" x14ac:dyDescent="0.25">
      <c r="A1525" s="10" t="str">
        <f>IF(B1525="","",COUNTA($B$33:B1525)-COUNTBLANK($B$33:B1525))</f>
        <v/>
      </c>
      <c r="B1525" s="1"/>
      <c r="C1525" s="10" t="str">
        <f>IF(B1525="","",AVERAGE($B$33:B1525))</f>
        <v/>
      </c>
      <c r="D1525" s="10" t="str">
        <f>IF(B1525="","",_xlfn.STDEV.S($B$33:B1525))</f>
        <v/>
      </c>
      <c r="E1525" s="82" t="str">
        <f t="shared" si="149"/>
        <v/>
      </c>
      <c r="F1525" s="80" t="str">
        <f t="shared" si="146"/>
        <v/>
      </c>
      <c r="G1525" s="80" t="str">
        <f t="shared" si="147"/>
        <v/>
      </c>
      <c r="H1525" s="81" t="str">
        <f t="shared" si="150"/>
        <v/>
      </c>
      <c r="I1525" s="83" t="str">
        <f t="shared" si="145"/>
        <v/>
      </c>
      <c r="J1525" s="10" t="str">
        <f t="shared" si="148"/>
        <v/>
      </c>
    </row>
    <row r="1526" spans="1:10" x14ac:dyDescent="0.25">
      <c r="A1526" s="10" t="str">
        <f>IF(B1526="","",COUNTA($B$33:B1526)-COUNTBLANK($B$33:B1526))</f>
        <v/>
      </c>
      <c r="B1526" s="1"/>
      <c r="C1526" s="10" t="str">
        <f>IF(B1526="","",AVERAGE($B$33:B1526))</f>
        <v/>
      </c>
      <c r="D1526" s="10" t="str">
        <f>IF(B1526="","",_xlfn.STDEV.S($B$33:B1526))</f>
        <v/>
      </c>
      <c r="E1526" s="82" t="str">
        <f t="shared" si="149"/>
        <v/>
      </c>
      <c r="F1526" s="80" t="str">
        <f t="shared" si="146"/>
        <v/>
      </c>
      <c r="G1526" s="80" t="str">
        <f t="shared" si="147"/>
        <v/>
      </c>
      <c r="H1526" s="81" t="str">
        <f t="shared" si="150"/>
        <v/>
      </c>
      <c r="I1526" s="83" t="str">
        <f t="shared" si="145"/>
        <v/>
      </c>
      <c r="J1526" s="10" t="str">
        <f t="shared" si="148"/>
        <v/>
      </c>
    </row>
    <row r="1527" spans="1:10" x14ac:dyDescent="0.25">
      <c r="A1527" s="10" t="str">
        <f>IF(B1527="","",COUNTA($B$33:B1527)-COUNTBLANK($B$33:B1527))</f>
        <v/>
      </c>
      <c r="B1527" s="1"/>
      <c r="C1527" s="10" t="str">
        <f>IF(B1527="","",AVERAGE($B$33:B1527))</f>
        <v/>
      </c>
      <c r="D1527" s="10" t="str">
        <f>IF(B1527="","",_xlfn.STDEV.S($B$33:B1527))</f>
        <v/>
      </c>
      <c r="E1527" s="82" t="str">
        <f t="shared" si="149"/>
        <v/>
      </c>
      <c r="F1527" s="80" t="str">
        <f t="shared" si="146"/>
        <v/>
      </c>
      <c r="G1527" s="80" t="str">
        <f t="shared" si="147"/>
        <v/>
      </c>
      <c r="H1527" s="81" t="str">
        <f t="shared" si="150"/>
        <v/>
      </c>
      <c r="I1527" s="83" t="str">
        <f t="shared" si="145"/>
        <v/>
      </c>
      <c r="J1527" s="10" t="str">
        <f t="shared" si="148"/>
        <v/>
      </c>
    </row>
    <row r="1528" spans="1:10" x14ac:dyDescent="0.25">
      <c r="A1528" s="10" t="str">
        <f>IF(B1528="","",COUNTA($B$33:B1528)-COUNTBLANK($B$33:B1528))</f>
        <v/>
      </c>
      <c r="B1528" s="1"/>
      <c r="C1528" s="10" t="str">
        <f>IF(B1528="","",AVERAGE($B$33:B1528))</f>
        <v/>
      </c>
      <c r="D1528" s="10" t="str">
        <f>IF(B1528="","",_xlfn.STDEV.S($B$33:B1528))</f>
        <v/>
      </c>
      <c r="E1528" s="82" t="str">
        <f t="shared" si="149"/>
        <v/>
      </c>
      <c r="F1528" s="80" t="str">
        <f t="shared" si="146"/>
        <v/>
      </c>
      <c r="G1528" s="80" t="str">
        <f t="shared" si="147"/>
        <v/>
      </c>
      <c r="H1528" s="81" t="str">
        <f t="shared" si="150"/>
        <v/>
      </c>
      <c r="I1528" s="83" t="str">
        <f t="shared" si="145"/>
        <v/>
      </c>
      <c r="J1528" s="10" t="str">
        <f t="shared" si="148"/>
        <v/>
      </c>
    </row>
    <row r="1529" spans="1:10" x14ac:dyDescent="0.25">
      <c r="A1529" s="10" t="str">
        <f>IF(B1529="","",COUNTA($B$33:B1529)-COUNTBLANK($B$33:B1529))</f>
        <v/>
      </c>
      <c r="B1529" s="1"/>
      <c r="C1529" s="10" t="str">
        <f>IF(B1529="","",AVERAGE($B$33:B1529))</f>
        <v/>
      </c>
      <c r="D1529" s="10" t="str">
        <f>IF(B1529="","",_xlfn.STDEV.S($B$33:B1529))</f>
        <v/>
      </c>
      <c r="E1529" s="82" t="str">
        <f t="shared" si="149"/>
        <v/>
      </c>
      <c r="F1529" s="80" t="str">
        <f t="shared" si="146"/>
        <v/>
      </c>
      <c r="G1529" s="80" t="str">
        <f t="shared" si="147"/>
        <v/>
      </c>
      <c r="H1529" s="81" t="str">
        <f t="shared" si="150"/>
        <v/>
      </c>
      <c r="I1529" s="83" t="str">
        <f t="shared" si="145"/>
        <v/>
      </c>
      <c r="J1529" s="10" t="str">
        <f t="shared" si="148"/>
        <v/>
      </c>
    </row>
    <row r="1530" spans="1:10" x14ac:dyDescent="0.25">
      <c r="A1530" s="10" t="str">
        <f>IF(B1530="","",COUNTA($B$33:B1530)-COUNTBLANK($B$33:B1530))</f>
        <v/>
      </c>
      <c r="B1530" s="1"/>
      <c r="C1530" s="10" t="str">
        <f>IF(B1530="","",AVERAGE($B$33:B1530))</f>
        <v/>
      </c>
      <c r="D1530" s="10" t="str">
        <f>IF(B1530="","",_xlfn.STDEV.S($B$33:B1530))</f>
        <v/>
      </c>
      <c r="E1530" s="82" t="str">
        <f t="shared" si="149"/>
        <v/>
      </c>
      <c r="F1530" s="80" t="str">
        <f t="shared" si="146"/>
        <v/>
      </c>
      <c r="G1530" s="80" t="str">
        <f t="shared" si="147"/>
        <v/>
      </c>
      <c r="H1530" s="81" t="str">
        <f t="shared" si="150"/>
        <v/>
      </c>
      <c r="I1530" s="83" t="str">
        <f t="shared" si="145"/>
        <v/>
      </c>
      <c r="J1530" s="10" t="str">
        <f t="shared" si="148"/>
        <v/>
      </c>
    </row>
    <row r="1531" spans="1:10" x14ac:dyDescent="0.25">
      <c r="A1531" s="10" t="str">
        <f>IF(B1531="","",COUNTA($B$33:B1531)-COUNTBLANK($B$33:B1531))</f>
        <v/>
      </c>
      <c r="B1531" s="1"/>
      <c r="C1531" s="10" t="str">
        <f>IF(B1531="","",AVERAGE($B$33:B1531))</f>
        <v/>
      </c>
      <c r="D1531" s="10" t="str">
        <f>IF(B1531="","",_xlfn.STDEV.S($B$33:B1531))</f>
        <v/>
      </c>
      <c r="E1531" s="82" t="str">
        <f t="shared" si="149"/>
        <v/>
      </c>
      <c r="F1531" s="80" t="str">
        <f t="shared" si="146"/>
        <v/>
      </c>
      <c r="G1531" s="80" t="str">
        <f t="shared" si="147"/>
        <v/>
      </c>
      <c r="H1531" s="81" t="str">
        <f t="shared" si="150"/>
        <v/>
      </c>
      <c r="I1531" s="83" t="str">
        <f t="shared" si="145"/>
        <v/>
      </c>
      <c r="J1531" s="10" t="str">
        <f t="shared" si="148"/>
        <v/>
      </c>
    </row>
    <row r="1532" spans="1:10" x14ac:dyDescent="0.25">
      <c r="A1532" s="10" t="str">
        <f>IF(B1532="","",COUNTA($B$33:B1532)-COUNTBLANK($B$33:B1532))</f>
        <v/>
      </c>
      <c r="B1532" s="1"/>
      <c r="C1532" s="10" t="str">
        <f>IF(B1532="","",AVERAGE($B$33:B1532))</f>
        <v/>
      </c>
      <c r="D1532" s="10" t="str">
        <f>IF(B1532="","",_xlfn.STDEV.S($B$33:B1532))</f>
        <v/>
      </c>
      <c r="E1532" s="82" t="str">
        <f t="shared" si="149"/>
        <v/>
      </c>
      <c r="F1532" s="80" t="str">
        <f t="shared" si="146"/>
        <v/>
      </c>
      <c r="G1532" s="80" t="str">
        <f t="shared" si="147"/>
        <v/>
      </c>
      <c r="H1532" s="81" t="str">
        <f t="shared" si="150"/>
        <v/>
      </c>
      <c r="I1532" s="83" t="str">
        <f t="shared" si="145"/>
        <v/>
      </c>
      <c r="J1532" s="10" t="str">
        <f t="shared" si="148"/>
        <v/>
      </c>
    </row>
    <row r="1533" spans="1:10" x14ac:dyDescent="0.25">
      <c r="A1533" s="10" t="str">
        <f>IF(B1533="","",COUNTA($B$33:B1533)-COUNTBLANK($B$33:B1533))</f>
        <v/>
      </c>
      <c r="B1533" s="1"/>
      <c r="C1533" s="10" t="str">
        <f>IF(B1533="","",AVERAGE($B$33:B1533))</f>
        <v/>
      </c>
      <c r="D1533" s="10" t="str">
        <f>IF(B1533="","",_xlfn.STDEV.S($B$33:B1533))</f>
        <v/>
      </c>
      <c r="E1533" s="82" t="str">
        <f t="shared" si="149"/>
        <v/>
      </c>
      <c r="F1533" s="80" t="str">
        <f t="shared" si="146"/>
        <v/>
      </c>
      <c r="G1533" s="80" t="str">
        <f t="shared" si="147"/>
        <v/>
      </c>
      <c r="H1533" s="81" t="str">
        <f t="shared" si="150"/>
        <v/>
      </c>
      <c r="I1533" s="83" t="str">
        <f t="shared" si="145"/>
        <v/>
      </c>
      <c r="J1533" s="10" t="str">
        <f t="shared" si="148"/>
        <v/>
      </c>
    </row>
    <row r="1534" spans="1:10" x14ac:dyDescent="0.25">
      <c r="A1534" s="10" t="str">
        <f>IF(B1534="","",COUNTA($B$33:B1534)-COUNTBLANK($B$33:B1534))</f>
        <v/>
      </c>
      <c r="B1534" s="1"/>
      <c r="C1534" s="10" t="str">
        <f>IF(B1534="","",AVERAGE($B$33:B1534))</f>
        <v/>
      </c>
      <c r="D1534" s="10" t="str">
        <f>IF(B1534="","",_xlfn.STDEV.S($B$33:B1534))</f>
        <v/>
      </c>
      <c r="E1534" s="82" t="str">
        <f t="shared" si="149"/>
        <v/>
      </c>
      <c r="F1534" s="80" t="str">
        <f t="shared" si="146"/>
        <v/>
      </c>
      <c r="G1534" s="80" t="str">
        <f t="shared" si="147"/>
        <v/>
      </c>
      <c r="H1534" s="81" t="str">
        <f t="shared" si="150"/>
        <v/>
      </c>
      <c r="I1534" s="83" t="str">
        <f t="shared" si="145"/>
        <v/>
      </c>
      <c r="J1534" s="10" t="str">
        <f t="shared" si="148"/>
        <v/>
      </c>
    </row>
    <row r="1535" spans="1:10" x14ac:dyDescent="0.25">
      <c r="A1535" s="10" t="str">
        <f>IF(B1535="","",COUNTA($B$33:B1535)-COUNTBLANK($B$33:B1535))</f>
        <v/>
      </c>
      <c r="B1535" s="1"/>
      <c r="C1535" s="10" t="str">
        <f>IF(B1535="","",AVERAGE($B$33:B1535))</f>
        <v/>
      </c>
      <c r="D1535" s="10" t="str">
        <f>IF(B1535="","",_xlfn.STDEV.S($B$33:B1535))</f>
        <v/>
      </c>
      <c r="E1535" s="82" t="str">
        <f t="shared" si="149"/>
        <v/>
      </c>
      <c r="F1535" s="80" t="str">
        <f t="shared" si="146"/>
        <v/>
      </c>
      <c r="G1535" s="80" t="str">
        <f t="shared" si="147"/>
        <v/>
      </c>
      <c r="H1535" s="81" t="str">
        <f t="shared" si="150"/>
        <v/>
      </c>
      <c r="I1535" s="83" t="str">
        <f t="shared" si="145"/>
        <v/>
      </c>
      <c r="J1535" s="10" t="str">
        <f t="shared" si="148"/>
        <v/>
      </c>
    </row>
    <row r="1536" spans="1:10" x14ac:dyDescent="0.25">
      <c r="A1536" s="10" t="str">
        <f>IF(B1536="","",COUNTA($B$33:B1536)-COUNTBLANK($B$33:B1536))</f>
        <v/>
      </c>
      <c r="B1536" s="1"/>
      <c r="C1536" s="10" t="str">
        <f>IF(B1536="","",AVERAGE($B$33:B1536))</f>
        <v/>
      </c>
      <c r="D1536" s="10" t="str">
        <f>IF(B1536="","",_xlfn.STDEV.S($B$33:B1536))</f>
        <v/>
      </c>
      <c r="E1536" s="82" t="str">
        <f t="shared" si="149"/>
        <v/>
      </c>
      <c r="F1536" s="80" t="str">
        <f t="shared" si="146"/>
        <v/>
      </c>
      <c r="G1536" s="80" t="str">
        <f t="shared" si="147"/>
        <v/>
      </c>
      <c r="H1536" s="81" t="str">
        <f t="shared" si="150"/>
        <v/>
      </c>
      <c r="I1536" s="83" t="str">
        <f t="shared" si="145"/>
        <v/>
      </c>
      <c r="J1536" s="10" t="str">
        <f t="shared" si="148"/>
        <v/>
      </c>
    </row>
    <row r="1537" spans="1:10" x14ac:dyDescent="0.25">
      <c r="A1537" s="10" t="str">
        <f>IF(B1537="","",COUNTA($B$33:B1537)-COUNTBLANK($B$33:B1537))</f>
        <v/>
      </c>
      <c r="B1537" s="1"/>
      <c r="C1537" s="10" t="str">
        <f>IF(B1537="","",AVERAGE($B$33:B1537))</f>
        <v/>
      </c>
      <c r="D1537" s="10" t="str">
        <f>IF(B1537="","",_xlfn.STDEV.S($B$33:B1537))</f>
        <v/>
      </c>
      <c r="E1537" s="82" t="str">
        <f t="shared" si="149"/>
        <v/>
      </c>
      <c r="F1537" s="80" t="str">
        <f t="shared" si="146"/>
        <v/>
      </c>
      <c r="G1537" s="80" t="str">
        <f t="shared" si="147"/>
        <v/>
      </c>
      <c r="H1537" s="81" t="str">
        <f t="shared" si="150"/>
        <v/>
      </c>
      <c r="I1537" s="83" t="str">
        <f t="shared" si="145"/>
        <v/>
      </c>
      <c r="J1537" s="10" t="str">
        <f t="shared" si="148"/>
        <v/>
      </c>
    </row>
    <row r="1538" spans="1:10" x14ac:dyDescent="0.25">
      <c r="A1538" s="10" t="str">
        <f>IF(B1538="","",COUNTA($B$33:B1538)-COUNTBLANK($B$33:B1538))</f>
        <v/>
      </c>
      <c r="B1538" s="1"/>
      <c r="C1538" s="10" t="str">
        <f>IF(B1538="","",AVERAGE($B$33:B1538))</f>
        <v/>
      </c>
      <c r="D1538" s="10" t="str">
        <f>IF(B1538="","",_xlfn.STDEV.S($B$33:B1538))</f>
        <v/>
      </c>
      <c r="E1538" s="82" t="str">
        <f t="shared" si="149"/>
        <v/>
      </c>
      <c r="F1538" s="80" t="str">
        <f t="shared" si="146"/>
        <v/>
      </c>
      <c r="G1538" s="80" t="str">
        <f t="shared" si="147"/>
        <v/>
      </c>
      <c r="H1538" s="81" t="str">
        <f t="shared" si="150"/>
        <v/>
      </c>
      <c r="I1538" s="83" t="str">
        <f t="shared" si="145"/>
        <v/>
      </c>
      <c r="J1538" s="10" t="str">
        <f t="shared" si="148"/>
        <v/>
      </c>
    </row>
    <row r="1539" spans="1:10" x14ac:dyDescent="0.25">
      <c r="A1539" s="10" t="str">
        <f>IF(B1539="","",COUNTA($B$33:B1539)-COUNTBLANK($B$33:B1539))</f>
        <v/>
      </c>
      <c r="B1539" s="1"/>
      <c r="C1539" s="10" t="str">
        <f>IF(B1539="","",AVERAGE($B$33:B1539))</f>
        <v/>
      </c>
      <c r="D1539" s="10" t="str">
        <f>IF(B1539="","",_xlfn.STDEV.S($B$33:B1539))</f>
        <v/>
      </c>
      <c r="E1539" s="82" t="str">
        <f t="shared" si="149"/>
        <v/>
      </c>
      <c r="F1539" s="80" t="str">
        <f t="shared" si="146"/>
        <v/>
      </c>
      <c r="G1539" s="80" t="str">
        <f t="shared" si="147"/>
        <v/>
      </c>
      <c r="H1539" s="81" t="str">
        <f t="shared" si="150"/>
        <v/>
      </c>
      <c r="I1539" s="83" t="str">
        <f t="shared" si="145"/>
        <v/>
      </c>
      <c r="J1539" s="10" t="str">
        <f t="shared" si="148"/>
        <v/>
      </c>
    </row>
    <row r="1540" spans="1:10" x14ac:dyDescent="0.25">
      <c r="A1540" s="10" t="str">
        <f>IF(B1540="","",COUNTA($B$33:B1540)-COUNTBLANK($B$33:B1540))</f>
        <v/>
      </c>
      <c r="B1540" s="1"/>
      <c r="C1540" s="10" t="str">
        <f>IF(B1540="","",AVERAGE($B$33:B1540))</f>
        <v/>
      </c>
      <c r="D1540" s="10" t="str">
        <f>IF(B1540="","",_xlfn.STDEV.S($B$33:B1540))</f>
        <v/>
      </c>
      <c r="E1540" s="82" t="str">
        <f t="shared" si="149"/>
        <v/>
      </c>
      <c r="F1540" s="80" t="str">
        <f t="shared" si="146"/>
        <v/>
      </c>
      <c r="G1540" s="80" t="str">
        <f t="shared" si="147"/>
        <v/>
      </c>
      <c r="H1540" s="81" t="str">
        <f t="shared" si="150"/>
        <v/>
      </c>
      <c r="I1540" s="83" t="str">
        <f t="shared" si="145"/>
        <v/>
      </c>
      <c r="J1540" s="10" t="str">
        <f t="shared" si="148"/>
        <v/>
      </c>
    </row>
    <row r="1541" spans="1:10" x14ac:dyDescent="0.25">
      <c r="A1541" s="10" t="str">
        <f>IF(B1541="","",COUNTA($B$33:B1541)-COUNTBLANK($B$33:B1541))</f>
        <v/>
      </c>
      <c r="B1541" s="1"/>
      <c r="C1541" s="10" t="str">
        <f>IF(B1541="","",AVERAGE($B$33:B1541))</f>
        <v/>
      </c>
      <c r="D1541" s="10" t="str">
        <f>IF(B1541="","",_xlfn.STDEV.S($B$33:B1541))</f>
        <v/>
      </c>
      <c r="E1541" s="82" t="str">
        <f t="shared" si="149"/>
        <v/>
      </c>
      <c r="F1541" s="80" t="str">
        <f t="shared" si="146"/>
        <v/>
      </c>
      <c r="G1541" s="80" t="str">
        <f t="shared" si="147"/>
        <v/>
      </c>
      <c r="H1541" s="81" t="str">
        <f t="shared" si="150"/>
        <v/>
      </c>
      <c r="I1541" s="83" t="str">
        <f t="shared" si="145"/>
        <v/>
      </c>
      <c r="J1541" s="10" t="str">
        <f t="shared" si="148"/>
        <v/>
      </c>
    </row>
    <row r="1542" spans="1:10" x14ac:dyDescent="0.25">
      <c r="A1542" s="10" t="str">
        <f>IF(B1542="","",COUNTA($B$33:B1542)-COUNTBLANK($B$33:B1542))</f>
        <v/>
      </c>
      <c r="B1542" s="1"/>
      <c r="C1542" s="10" t="str">
        <f>IF(B1542="","",AVERAGE($B$33:B1542))</f>
        <v/>
      </c>
      <c r="D1542" s="10" t="str">
        <f>IF(B1542="","",_xlfn.STDEV.S($B$33:B1542))</f>
        <v/>
      </c>
      <c r="E1542" s="82" t="str">
        <f t="shared" si="149"/>
        <v/>
      </c>
      <c r="F1542" s="80" t="str">
        <f t="shared" si="146"/>
        <v/>
      </c>
      <c r="G1542" s="80" t="str">
        <f t="shared" si="147"/>
        <v/>
      </c>
      <c r="H1542" s="81" t="str">
        <f t="shared" si="150"/>
        <v/>
      </c>
      <c r="I1542" s="83" t="str">
        <f t="shared" si="145"/>
        <v/>
      </c>
      <c r="J1542" s="10" t="str">
        <f t="shared" si="148"/>
        <v/>
      </c>
    </row>
    <row r="1543" spans="1:10" x14ac:dyDescent="0.25">
      <c r="A1543" s="10" t="str">
        <f>IF(B1543="","",COUNTA($B$33:B1543)-COUNTBLANK($B$33:B1543))</f>
        <v/>
      </c>
      <c r="B1543" s="1"/>
      <c r="C1543" s="10" t="str">
        <f>IF(B1543="","",AVERAGE($B$33:B1543))</f>
        <v/>
      </c>
      <c r="D1543" s="10" t="str">
        <f>IF(B1543="","",_xlfn.STDEV.S($B$33:B1543))</f>
        <v/>
      </c>
      <c r="E1543" s="82" t="str">
        <f t="shared" si="149"/>
        <v/>
      </c>
      <c r="F1543" s="80" t="str">
        <f t="shared" si="146"/>
        <v/>
      </c>
      <c r="G1543" s="80" t="str">
        <f t="shared" si="147"/>
        <v/>
      </c>
      <c r="H1543" s="81" t="str">
        <f t="shared" si="150"/>
        <v/>
      </c>
      <c r="I1543" s="83" t="str">
        <f t="shared" si="145"/>
        <v/>
      </c>
      <c r="J1543" s="10" t="str">
        <f t="shared" si="148"/>
        <v/>
      </c>
    </row>
    <row r="1544" spans="1:10" x14ac:dyDescent="0.25">
      <c r="A1544" s="10" t="str">
        <f>IF(B1544="","",COUNTA($B$33:B1544)-COUNTBLANK($B$33:B1544))</f>
        <v/>
      </c>
      <c r="B1544" s="1"/>
      <c r="C1544" s="10" t="str">
        <f>IF(B1544="","",AVERAGE($B$33:B1544))</f>
        <v/>
      </c>
      <c r="D1544" s="10" t="str">
        <f>IF(B1544="","",_xlfn.STDEV.S($B$33:B1544))</f>
        <v/>
      </c>
      <c r="E1544" s="82" t="str">
        <f t="shared" si="149"/>
        <v/>
      </c>
      <c r="F1544" s="80" t="str">
        <f t="shared" si="146"/>
        <v/>
      </c>
      <c r="G1544" s="80" t="str">
        <f t="shared" si="147"/>
        <v/>
      </c>
      <c r="H1544" s="81" t="str">
        <f t="shared" si="150"/>
        <v/>
      </c>
      <c r="I1544" s="83" t="str">
        <f t="shared" si="145"/>
        <v/>
      </c>
      <c r="J1544" s="10" t="str">
        <f t="shared" si="148"/>
        <v/>
      </c>
    </row>
    <row r="1545" spans="1:10" x14ac:dyDescent="0.25">
      <c r="A1545" s="10" t="str">
        <f>IF(B1545="","",COUNTA($B$33:B1545)-COUNTBLANK($B$33:B1545))</f>
        <v/>
      </c>
      <c r="B1545" s="1"/>
      <c r="C1545" s="10" t="str">
        <f>IF(B1545="","",AVERAGE($B$33:B1545))</f>
        <v/>
      </c>
      <c r="D1545" s="10" t="str">
        <f>IF(B1545="","",_xlfn.STDEV.S($B$33:B1545))</f>
        <v/>
      </c>
      <c r="E1545" s="82" t="str">
        <f t="shared" si="149"/>
        <v/>
      </c>
      <c r="F1545" s="80" t="str">
        <f t="shared" si="146"/>
        <v/>
      </c>
      <c r="G1545" s="80" t="str">
        <f t="shared" si="147"/>
        <v/>
      </c>
      <c r="H1545" s="81" t="str">
        <f t="shared" si="150"/>
        <v/>
      </c>
      <c r="I1545" s="83" t="str">
        <f t="shared" si="145"/>
        <v/>
      </c>
      <c r="J1545" s="10" t="str">
        <f t="shared" si="148"/>
        <v/>
      </c>
    </row>
    <row r="1546" spans="1:10" x14ac:dyDescent="0.25">
      <c r="A1546" s="10" t="str">
        <f>IF(B1546="","",COUNTA($B$33:B1546)-COUNTBLANK($B$33:B1546))</f>
        <v/>
      </c>
      <c r="B1546" s="1"/>
      <c r="C1546" s="10" t="str">
        <f>IF(B1546="","",AVERAGE($B$33:B1546))</f>
        <v/>
      </c>
      <c r="D1546" s="10" t="str">
        <f>IF(B1546="","",_xlfn.STDEV.S($B$33:B1546))</f>
        <v/>
      </c>
      <c r="E1546" s="82" t="str">
        <f t="shared" si="149"/>
        <v/>
      </c>
      <c r="F1546" s="80" t="str">
        <f t="shared" si="146"/>
        <v/>
      </c>
      <c r="G1546" s="80" t="str">
        <f t="shared" si="147"/>
        <v/>
      </c>
      <c r="H1546" s="81" t="str">
        <f t="shared" si="150"/>
        <v/>
      </c>
      <c r="I1546" s="83" t="str">
        <f t="shared" si="145"/>
        <v/>
      </c>
      <c r="J1546" s="10" t="str">
        <f t="shared" si="148"/>
        <v/>
      </c>
    </row>
    <row r="1547" spans="1:10" x14ac:dyDescent="0.25">
      <c r="A1547" s="10" t="str">
        <f>IF(B1547="","",COUNTA($B$33:B1547)-COUNTBLANK($B$33:B1547))</f>
        <v/>
      </c>
      <c r="B1547" s="1"/>
      <c r="C1547" s="10" t="str">
        <f>IF(B1547="","",AVERAGE($B$33:B1547))</f>
        <v/>
      </c>
      <c r="D1547" s="10" t="str">
        <f>IF(B1547="","",_xlfn.STDEV.S($B$33:B1547))</f>
        <v/>
      </c>
      <c r="E1547" s="82" t="str">
        <f t="shared" si="149"/>
        <v/>
      </c>
      <c r="F1547" s="80" t="str">
        <f t="shared" si="146"/>
        <v/>
      </c>
      <c r="G1547" s="80" t="str">
        <f t="shared" si="147"/>
        <v/>
      </c>
      <c r="H1547" s="81" t="str">
        <f t="shared" si="150"/>
        <v/>
      </c>
      <c r="I1547" s="83" t="str">
        <f t="shared" si="145"/>
        <v/>
      </c>
      <c r="J1547" s="10" t="str">
        <f t="shared" si="148"/>
        <v/>
      </c>
    </row>
    <row r="1548" spans="1:10" x14ac:dyDescent="0.25">
      <c r="A1548" s="10" t="str">
        <f>IF(B1548="","",COUNTA($B$33:B1548)-COUNTBLANK($B$33:B1548))</f>
        <v/>
      </c>
      <c r="B1548" s="1"/>
      <c r="C1548" s="10" t="str">
        <f>IF(B1548="","",AVERAGE($B$33:B1548))</f>
        <v/>
      </c>
      <c r="D1548" s="10" t="str">
        <f>IF(B1548="","",_xlfn.STDEV.S($B$33:B1548))</f>
        <v/>
      </c>
      <c r="E1548" s="82" t="str">
        <f t="shared" si="149"/>
        <v/>
      </c>
      <c r="F1548" s="80" t="str">
        <f t="shared" si="146"/>
        <v/>
      </c>
      <c r="G1548" s="80" t="str">
        <f t="shared" si="147"/>
        <v/>
      </c>
      <c r="H1548" s="81" t="str">
        <f t="shared" si="150"/>
        <v/>
      </c>
      <c r="I1548" s="83" t="str">
        <f t="shared" si="145"/>
        <v/>
      </c>
      <c r="J1548" s="10" t="str">
        <f t="shared" si="148"/>
        <v/>
      </c>
    </row>
    <row r="1549" spans="1:10" x14ac:dyDescent="0.25">
      <c r="A1549" s="10" t="str">
        <f>IF(B1549="","",COUNTA($B$33:B1549)-COUNTBLANK($B$33:B1549))</f>
        <v/>
      </c>
      <c r="B1549" s="1"/>
      <c r="C1549" s="10" t="str">
        <f>IF(B1549="","",AVERAGE($B$33:B1549))</f>
        <v/>
      </c>
      <c r="D1549" s="10" t="str">
        <f>IF(B1549="","",_xlfn.STDEV.S($B$33:B1549))</f>
        <v/>
      </c>
      <c r="E1549" s="82" t="str">
        <f t="shared" si="149"/>
        <v/>
      </c>
      <c r="F1549" s="80" t="str">
        <f t="shared" si="146"/>
        <v/>
      </c>
      <c r="G1549" s="80" t="str">
        <f t="shared" si="147"/>
        <v/>
      </c>
      <c r="H1549" s="81" t="str">
        <f t="shared" si="150"/>
        <v/>
      </c>
      <c r="I1549" s="83" t="str">
        <f t="shared" si="145"/>
        <v/>
      </c>
      <c r="J1549" s="10" t="str">
        <f t="shared" si="148"/>
        <v/>
      </c>
    </row>
    <row r="1550" spans="1:10" x14ac:dyDescent="0.25">
      <c r="A1550" s="10" t="str">
        <f>IF(B1550="","",COUNTA($B$33:B1550)-COUNTBLANK($B$33:B1550))</f>
        <v/>
      </c>
      <c r="B1550" s="1"/>
      <c r="C1550" s="10" t="str">
        <f>IF(B1550="","",AVERAGE($B$33:B1550))</f>
        <v/>
      </c>
      <c r="D1550" s="10" t="str">
        <f>IF(B1550="","",_xlfn.STDEV.S($B$33:B1550))</f>
        <v/>
      </c>
      <c r="E1550" s="82" t="str">
        <f t="shared" si="149"/>
        <v/>
      </c>
      <c r="F1550" s="80" t="str">
        <f t="shared" si="146"/>
        <v/>
      </c>
      <c r="G1550" s="80" t="str">
        <f t="shared" si="147"/>
        <v/>
      </c>
      <c r="H1550" s="81" t="str">
        <f t="shared" si="150"/>
        <v/>
      </c>
      <c r="I1550" s="83" t="str">
        <f t="shared" si="145"/>
        <v/>
      </c>
      <c r="J1550" s="10" t="str">
        <f t="shared" si="148"/>
        <v/>
      </c>
    </row>
    <row r="1551" spans="1:10" x14ac:dyDescent="0.25">
      <c r="A1551" s="10" t="str">
        <f>IF(B1551="","",COUNTA($B$33:B1551)-COUNTBLANK($B$33:B1551))</f>
        <v/>
      </c>
      <c r="B1551" s="1"/>
      <c r="C1551" s="10" t="str">
        <f>IF(B1551="","",AVERAGE($B$33:B1551))</f>
        <v/>
      </c>
      <c r="D1551" s="10" t="str">
        <f>IF(B1551="","",_xlfn.STDEV.S($B$33:B1551))</f>
        <v/>
      </c>
      <c r="E1551" s="82" t="str">
        <f t="shared" si="149"/>
        <v/>
      </c>
      <c r="F1551" s="80" t="str">
        <f t="shared" si="146"/>
        <v/>
      </c>
      <c r="G1551" s="80" t="str">
        <f t="shared" si="147"/>
        <v/>
      </c>
      <c r="H1551" s="81" t="str">
        <f t="shared" si="150"/>
        <v/>
      </c>
      <c r="I1551" s="83" t="str">
        <f t="shared" si="145"/>
        <v/>
      </c>
      <c r="J1551" s="10" t="str">
        <f t="shared" si="148"/>
        <v/>
      </c>
    </row>
    <row r="1552" spans="1:10" x14ac:dyDescent="0.25">
      <c r="A1552" s="10" t="str">
        <f>IF(B1552="","",COUNTA($B$33:B1552)-COUNTBLANK($B$33:B1552))</f>
        <v/>
      </c>
      <c r="B1552" s="1"/>
      <c r="C1552" s="10" t="str">
        <f>IF(B1552="","",AVERAGE($B$33:B1552))</f>
        <v/>
      </c>
      <c r="D1552" s="10" t="str">
        <f>IF(B1552="","",_xlfn.STDEV.S($B$33:B1552))</f>
        <v/>
      </c>
      <c r="E1552" s="82" t="str">
        <f t="shared" si="149"/>
        <v/>
      </c>
      <c r="F1552" s="80" t="str">
        <f t="shared" si="146"/>
        <v/>
      </c>
      <c r="G1552" s="80" t="str">
        <f t="shared" si="147"/>
        <v/>
      </c>
      <c r="H1552" s="81" t="str">
        <f t="shared" si="150"/>
        <v/>
      </c>
      <c r="I1552" s="83" t="str">
        <f t="shared" ref="I1552:I1615" si="151">IF(D1552="","",_xlfn.CONFIDENCE.NORM(1-$C$11,E1552,A1552))</f>
        <v/>
      </c>
      <c r="J1552" s="10" t="str">
        <f t="shared" si="148"/>
        <v/>
      </c>
    </row>
    <row r="1553" spans="1:10" x14ac:dyDescent="0.25">
      <c r="A1553" s="10" t="str">
        <f>IF(B1553="","",COUNTA($B$33:B1553)-COUNTBLANK($B$33:B1553))</f>
        <v/>
      </c>
      <c r="B1553" s="1"/>
      <c r="C1553" s="10" t="str">
        <f>IF(B1553="","",AVERAGE($B$33:B1553))</f>
        <v/>
      </c>
      <c r="D1553" s="10" t="str">
        <f>IF(B1553="","",_xlfn.STDEV.S($B$33:B1553))</f>
        <v/>
      </c>
      <c r="E1553" s="82" t="str">
        <f t="shared" si="149"/>
        <v/>
      </c>
      <c r="F1553" s="80" t="str">
        <f t="shared" si="146"/>
        <v/>
      </c>
      <c r="G1553" s="80" t="str">
        <f t="shared" si="147"/>
        <v/>
      </c>
      <c r="H1553" s="81" t="str">
        <f t="shared" si="150"/>
        <v/>
      </c>
      <c r="I1553" s="83" t="str">
        <f t="shared" si="151"/>
        <v/>
      </c>
      <c r="J1553" s="10" t="str">
        <f t="shared" si="148"/>
        <v/>
      </c>
    </row>
    <row r="1554" spans="1:10" x14ac:dyDescent="0.25">
      <c r="A1554" s="10" t="str">
        <f>IF(B1554="","",COUNTA($B$33:B1554)-COUNTBLANK($B$33:B1554))</f>
        <v/>
      </c>
      <c r="B1554" s="1"/>
      <c r="C1554" s="10" t="str">
        <f>IF(B1554="","",AVERAGE($B$33:B1554))</f>
        <v/>
      </c>
      <c r="D1554" s="10" t="str">
        <f>IF(B1554="","",_xlfn.STDEV.S($B$33:B1554))</f>
        <v/>
      </c>
      <c r="E1554" s="82" t="str">
        <f t="shared" si="149"/>
        <v/>
      </c>
      <c r="F1554" s="80" t="str">
        <f t="shared" si="146"/>
        <v/>
      </c>
      <c r="G1554" s="80" t="str">
        <f t="shared" si="147"/>
        <v/>
      </c>
      <c r="H1554" s="81" t="str">
        <f t="shared" si="150"/>
        <v/>
      </c>
      <c r="I1554" s="83" t="str">
        <f t="shared" si="151"/>
        <v/>
      </c>
      <c r="J1554" s="10" t="str">
        <f t="shared" si="148"/>
        <v/>
      </c>
    </row>
    <row r="1555" spans="1:10" x14ac:dyDescent="0.25">
      <c r="A1555" s="10" t="str">
        <f>IF(B1555="","",COUNTA($B$33:B1555)-COUNTBLANK($B$33:B1555))</f>
        <v/>
      </c>
      <c r="B1555" s="1"/>
      <c r="C1555" s="10" t="str">
        <f>IF(B1555="","",AVERAGE($B$33:B1555))</f>
        <v/>
      </c>
      <c r="D1555" s="10" t="str">
        <f>IF(B1555="","",_xlfn.STDEV.S($B$33:B1555))</f>
        <v/>
      </c>
      <c r="E1555" s="82" t="str">
        <f t="shared" si="149"/>
        <v/>
      </c>
      <c r="F1555" s="80" t="str">
        <f t="shared" si="146"/>
        <v/>
      </c>
      <c r="G1555" s="80" t="str">
        <f t="shared" si="147"/>
        <v/>
      </c>
      <c r="H1555" s="81" t="str">
        <f t="shared" si="150"/>
        <v/>
      </c>
      <c r="I1555" s="83" t="str">
        <f t="shared" si="151"/>
        <v/>
      </c>
      <c r="J1555" s="10" t="str">
        <f t="shared" si="148"/>
        <v/>
      </c>
    </row>
    <row r="1556" spans="1:10" x14ac:dyDescent="0.25">
      <c r="A1556" s="10" t="str">
        <f>IF(B1556="","",COUNTA($B$33:B1556)-COUNTBLANK($B$33:B1556))</f>
        <v/>
      </c>
      <c r="B1556" s="1"/>
      <c r="C1556" s="10" t="str">
        <f>IF(B1556="","",AVERAGE($B$33:B1556))</f>
        <v/>
      </c>
      <c r="D1556" s="10" t="str">
        <f>IF(B1556="","",_xlfn.STDEV.S($B$33:B1556))</f>
        <v/>
      </c>
      <c r="E1556" s="82" t="str">
        <f t="shared" si="149"/>
        <v/>
      </c>
      <c r="F1556" s="80" t="str">
        <f t="shared" si="146"/>
        <v/>
      </c>
      <c r="G1556" s="80" t="str">
        <f t="shared" si="147"/>
        <v/>
      </c>
      <c r="H1556" s="81" t="str">
        <f t="shared" si="150"/>
        <v/>
      </c>
      <c r="I1556" s="83" t="str">
        <f t="shared" si="151"/>
        <v/>
      </c>
      <c r="J1556" s="10" t="str">
        <f t="shared" si="148"/>
        <v/>
      </c>
    </row>
    <row r="1557" spans="1:10" x14ac:dyDescent="0.25">
      <c r="A1557" s="10" t="str">
        <f>IF(B1557="","",COUNTA($B$33:B1557)-COUNTBLANK($B$33:B1557))</f>
        <v/>
      </c>
      <c r="B1557" s="1"/>
      <c r="C1557" s="10" t="str">
        <f>IF(B1557="","",AVERAGE($B$33:B1557))</f>
        <v/>
      </c>
      <c r="D1557" s="10" t="str">
        <f>IF(B1557="","",_xlfn.STDEV.S($B$33:B1557))</f>
        <v/>
      </c>
      <c r="E1557" s="82" t="str">
        <f t="shared" si="149"/>
        <v/>
      </c>
      <c r="F1557" s="80" t="str">
        <f t="shared" si="146"/>
        <v/>
      </c>
      <c r="G1557" s="80" t="str">
        <f t="shared" si="147"/>
        <v/>
      </c>
      <c r="H1557" s="81" t="str">
        <f t="shared" si="150"/>
        <v/>
      </c>
      <c r="I1557" s="83" t="str">
        <f t="shared" si="151"/>
        <v/>
      </c>
      <c r="J1557" s="10" t="str">
        <f t="shared" si="148"/>
        <v/>
      </c>
    </row>
    <row r="1558" spans="1:10" x14ac:dyDescent="0.25">
      <c r="A1558" s="10" t="str">
        <f>IF(B1558="","",COUNTA($B$33:B1558)-COUNTBLANK($B$33:B1558))</f>
        <v/>
      </c>
      <c r="B1558" s="1"/>
      <c r="C1558" s="10" t="str">
        <f>IF(B1558="","",AVERAGE($B$33:B1558))</f>
        <v/>
      </c>
      <c r="D1558" s="10" t="str">
        <f>IF(B1558="","",_xlfn.STDEV.S($B$33:B1558))</f>
        <v/>
      </c>
      <c r="E1558" s="82" t="str">
        <f t="shared" si="149"/>
        <v/>
      </c>
      <c r="F1558" s="80" t="str">
        <f t="shared" si="146"/>
        <v/>
      </c>
      <c r="G1558" s="80" t="str">
        <f t="shared" si="147"/>
        <v/>
      </c>
      <c r="H1558" s="81" t="str">
        <f t="shared" si="150"/>
        <v/>
      </c>
      <c r="I1558" s="83" t="str">
        <f t="shared" si="151"/>
        <v/>
      </c>
      <c r="J1558" s="10" t="str">
        <f t="shared" si="148"/>
        <v/>
      </c>
    </row>
    <row r="1559" spans="1:10" x14ac:dyDescent="0.25">
      <c r="A1559" s="10" t="str">
        <f>IF(B1559="","",COUNTA($B$33:B1559)-COUNTBLANK($B$33:B1559))</f>
        <v/>
      </c>
      <c r="B1559" s="1"/>
      <c r="C1559" s="10" t="str">
        <f>IF(B1559="","",AVERAGE($B$33:B1559))</f>
        <v/>
      </c>
      <c r="D1559" s="10" t="str">
        <f>IF(B1559="","",_xlfn.STDEV.S($B$33:B1559))</f>
        <v/>
      </c>
      <c r="E1559" s="82" t="str">
        <f t="shared" si="149"/>
        <v/>
      </c>
      <c r="F1559" s="80" t="str">
        <f t="shared" si="146"/>
        <v/>
      </c>
      <c r="G1559" s="80" t="str">
        <f t="shared" si="147"/>
        <v/>
      </c>
      <c r="H1559" s="81" t="str">
        <f t="shared" si="150"/>
        <v/>
      </c>
      <c r="I1559" s="83" t="str">
        <f t="shared" si="151"/>
        <v/>
      </c>
      <c r="J1559" s="10" t="str">
        <f t="shared" si="148"/>
        <v/>
      </c>
    </row>
    <row r="1560" spans="1:10" x14ac:dyDescent="0.25">
      <c r="A1560" s="10" t="str">
        <f>IF(B1560="","",COUNTA($B$33:B1560)-COUNTBLANK($B$33:B1560))</f>
        <v/>
      </c>
      <c r="B1560" s="1"/>
      <c r="C1560" s="10" t="str">
        <f>IF(B1560="","",AVERAGE($B$33:B1560))</f>
        <v/>
      </c>
      <c r="D1560" s="10" t="str">
        <f>IF(B1560="","",_xlfn.STDEV.S($B$33:B1560))</f>
        <v/>
      </c>
      <c r="E1560" s="82" t="str">
        <f t="shared" si="149"/>
        <v/>
      </c>
      <c r="F1560" s="80" t="str">
        <f t="shared" si="146"/>
        <v/>
      </c>
      <c r="G1560" s="80" t="str">
        <f t="shared" si="147"/>
        <v/>
      </c>
      <c r="H1560" s="81" t="str">
        <f t="shared" si="150"/>
        <v/>
      </c>
      <c r="I1560" s="83" t="str">
        <f t="shared" si="151"/>
        <v/>
      </c>
      <c r="J1560" s="10" t="str">
        <f t="shared" si="148"/>
        <v/>
      </c>
    </row>
    <row r="1561" spans="1:10" x14ac:dyDescent="0.25">
      <c r="A1561" s="10" t="str">
        <f>IF(B1561="","",COUNTA($B$33:B1561)-COUNTBLANK($B$33:B1561))</f>
        <v/>
      </c>
      <c r="B1561" s="1"/>
      <c r="C1561" s="10" t="str">
        <f>IF(B1561="","",AVERAGE($B$33:B1561))</f>
        <v/>
      </c>
      <c r="D1561" s="10" t="str">
        <f>IF(B1561="","",_xlfn.STDEV.S($B$33:B1561))</f>
        <v/>
      </c>
      <c r="E1561" s="82" t="str">
        <f t="shared" si="149"/>
        <v/>
      </c>
      <c r="F1561" s="80" t="str">
        <f t="shared" si="146"/>
        <v/>
      </c>
      <c r="G1561" s="80" t="str">
        <f t="shared" si="147"/>
        <v/>
      </c>
      <c r="H1561" s="81" t="str">
        <f t="shared" si="150"/>
        <v/>
      </c>
      <c r="I1561" s="83" t="str">
        <f t="shared" si="151"/>
        <v/>
      </c>
      <c r="J1561" s="10" t="str">
        <f t="shared" si="148"/>
        <v/>
      </c>
    </row>
    <row r="1562" spans="1:10" x14ac:dyDescent="0.25">
      <c r="A1562" s="10" t="str">
        <f>IF(B1562="","",COUNTA($B$33:B1562)-COUNTBLANK($B$33:B1562))</f>
        <v/>
      </c>
      <c r="B1562" s="1"/>
      <c r="C1562" s="10" t="str">
        <f>IF(B1562="","",AVERAGE($B$33:B1562))</f>
        <v/>
      </c>
      <c r="D1562" s="10" t="str">
        <f>IF(B1562="","",_xlfn.STDEV.S($B$33:B1562))</f>
        <v/>
      </c>
      <c r="E1562" s="82" t="str">
        <f t="shared" si="149"/>
        <v/>
      </c>
      <c r="F1562" s="80" t="str">
        <f t="shared" si="146"/>
        <v/>
      </c>
      <c r="G1562" s="80" t="str">
        <f t="shared" si="147"/>
        <v/>
      </c>
      <c r="H1562" s="81" t="str">
        <f t="shared" si="150"/>
        <v/>
      </c>
      <c r="I1562" s="83" t="str">
        <f t="shared" si="151"/>
        <v/>
      </c>
      <c r="J1562" s="10" t="str">
        <f t="shared" si="148"/>
        <v/>
      </c>
    </row>
    <row r="1563" spans="1:10" x14ac:dyDescent="0.25">
      <c r="A1563" s="10" t="str">
        <f>IF(B1563="","",COUNTA($B$33:B1563)-COUNTBLANK($B$33:B1563))</f>
        <v/>
      </c>
      <c r="B1563" s="1"/>
      <c r="C1563" s="10" t="str">
        <f>IF(B1563="","",AVERAGE($B$33:B1563))</f>
        <v/>
      </c>
      <c r="D1563" s="10" t="str">
        <f>IF(B1563="","",_xlfn.STDEV.S($B$33:B1563))</f>
        <v/>
      </c>
      <c r="E1563" s="82" t="str">
        <f t="shared" si="149"/>
        <v/>
      </c>
      <c r="F1563" s="80" t="str">
        <f t="shared" si="146"/>
        <v/>
      </c>
      <c r="G1563" s="80" t="str">
        <f t="shared" si="147"/>
        <v/>
      </c>
      <c r="H1563" s="81" t="str">
        <f t="shared" si="150"/>
        <v/>
      </c>
      <c r="I1563" s="83" t="str">
        <f t="shared" si="151"/>
        <v/>
      </c>
      <c r="J1563" s="10" t="str">
        <f t="shared" si="148"/>
        <v/>
      </c>
    </row>
    <row r="1564" spans="1:10" x14ac:dyDescent="0.25">
      <c r="A1564" s="10" t="str">
        <f>IF(B1564="","",COUNTA($B$33:B1564)-COUNTBLANK($B$33:B1564))</f>
        <v/>
      </c>
      <c r="B1564" s="1"/>
      <c r="C1564" s="10" t="str">
        <f>IF(B1564="","",AVERAGE($B$33:B1564))</f>
        <v/>
      </c>
      <c r="D1564" s="10" t="str">
        <f>IF(B1564="","",_xlfn.STDEV.S($B$33:B1564))</f>
        <v/>
      </c>
      <c r="E1564" s="82" t="str">
        <f t="shared" si="149"/>
        <v/>
      </c>
      <c r="F1564" s="80" t="str">
        <f t="shared" si="146"/>
        <v/>
      </c>
      <c r="G1564" s="80" t="str">
        <f t="shared" si="147"/>
        <v/>
      </c>
      <c r="H1564" s="81" t="str">
        <f t="shared" si="150"/>
        <v/>
      </c>
      <c r="I1564" s="83" t="str">
        <f t="shared" si="151"/>
        <v/>
      </c>
      <c r="J1564" s="10" t="str">
        <f t="shared" si="148"/>
        <v/>
      </c>
    </row>
    <row r="1565" spans="1:10" x14ac:dyDescent="0.25">
      <c r="A1565" s="10" t="str">
        <f>IF(B1565="","",COUNTA($B$33:B1565)-COUNTBLANK($B$33:B1565))</f>
        <v/>
      </c>
      <c r="B1565" s="1"/>
      <c r="C1565" s="10" t="str">
        <f>IF(B1565="","",AVERAGE($B$33:B1565))</f>
        <v/>
      </c>
      <c r="D1565" s="10" t="str">
        <f>IF(B1565="","",_xlfn.STDEV.S($B$33:B1565))</f>
        <v/>
      </c>
      <c r="E1565" s="82" t="str">
        <f t="shared" si="149"/>
        <v/>
      </c>
      <c r="F1565" s="80" t="str">
        <f t="shared" si="146"/>
        <v/>
      </c>
      <c r="G1565" s="80" t="str">
        <f t="shared" si="147"/>
        <v/>
      </c>
      <c r="H1565" s="81" t="str">
        <f t="shared" si="150"/>
        <v/>
      </c>
      <c r="I1565" s="83" t="str">
        <f t="shared" si="151"/>
        <v/>
      </c>
      <c r="J1565" s="10" t="str">
        <f t="shared" si="148"/>
        <v/>
      </c>
    </row>
    <row r="1566" spans="1:10" x14ac:dyDescent="0.25">
      <c r="A1566" s="10" t="str">
        <f>IF(B1566="","",COUNTA($B$33:B1566)-COUNTBLANK($B$33:B1566))</f>
        <v/>
      </c>
      <c r="B1566" s="1"/>
      <c r="C1566" s="10" t="str">
        <f>IF(B1566="","",AVERAGE($B$33:B1566))</f>
        <v/>
      </c>
      <c r="D1566" s="10" t="str">
        <f>IF(B1566="","",_xlfn.STDEV.S($B$33:B1566))</f>
        <v/>
      </c>
      <c r="E1566" s="82" t="str">
        <f t="shared" si="149"/>
        <v/>
      </c>
      <c r="F1566" s="80" t="str">
        <f t="shared" si="146"/>
        <v/>
      </c>
      <c r="G1566" s="80" t="str">
        <f t="shared" si="147"/>
        <v/>
      </c>
      <c r="H1566" s="81" t="str">
        <f t="shared" si="150"/>
        <v/>
      </c>
      <c r="I1566" s="83" t="str">
        <f t="shared" si="151"/>
        <v/>
      </c>
      <c r="J1566" s="10" t="str">
        <f t="shared" si="148"/>
        <v/>
      </c>
    </row>
    <row r="1567" spans="1:10" x14ac:dyDescent="0.25">
      <c r="A1567" s="10" t="str">
        <f>IF(B1567="","",COUNTA($B$33:B1567)-COUNTBLANK($B$33:B1567))</f>
        <v/>
      </c>
      <c r="B1567" s="1"/>
      <c r="C1567" s="10" t="str">
        <f>IF(B1567="","",AVERAGE($B$33:B1567))</f>
        <v/>
      </c>
      <c r="D1567" s="10" t="str">
        <f>IF(B1567="","",_xlfn.STDEV.S($B$33:B1567))</f>
        <v/>
      </c>
      <c r="E1567" s="82" t="str">
        <f t="shared" si="149"/>
        <v/>
      </c>
      <c r="F1567" s="80" t="str">
        <f t="shared" si="146"/>
        <v/>
      </c>
      <c r="G1567" s="80" t="str">
        <f t="shared" si="147"/>
        <v/>
      </c>
      <c r="H1567" s="81" t="str">
        <f t="shared" si="150"/>
        <v/>
      </c>
      <c r="I1567" s="83" t="str">
        <f t="shared" si="151"/>
        <v/>
      </c>
      <c r="J1567" s="10" t="str">
        <f t="shared" si="148"/>
        <v/>
      </c>
    </row>
    <row r="1568" spans="1:10" x14ac:dyDescent="0.25">
      <c r="A1568" s="10" t="str">
        <f>IF(B1568="","",COUNTA($B$33:B1568)-COUNTBLANK($B$33:B1568))</f>
        <v/>
      </c>
      <c r="B1568" s="1"/>
      <c r="C1568" s="10" t="str">
        <f>IF(B1568="","",AVERAGE($B$33:B1568))</f>
        <v/>
      </c>
      <c r="D1568" s="10" t="str">
        <f>IF(B1568="","",_xlfn.STDEV.S($B$33:B1568))</f>
        <v/>
      </c>
      <c r="E1568" s="82" t="str">
        <f t="shared" si="149"/>
        <v/>
      </c>
      <c r="F1568" s="80" t="str">
        <f t="shared" si="146"/>
        <v/>
      </c>
      <c r="G1568" s="80" t="str">
        <f t="shared" si="147"/>
        <v/>
      </c>
      <c r="H1568" s="81" t="str">
        <f t="shared" si="150"/>
        <v/>
      </c>
      <c r="I1568" s="83" t="str">
        <f t="shared" si="151"/>
        <v/>
      </c>
      <c r="J1568" s="10" t="str">
        <f t="shared" si="148"/>
        <v/>
      </c>
    </row>
    <row r="1569" spans="1:10" x14ac:dyDescent="0.25">
      <c r="A1569" s="10" t="str">
        <f>IF(B1569="","",COUNTA($B$33:B1569)-COUNTBLANK($B$33:B1569))</f>
        <v/>
      </c>
      <c r="B1569" s="1"/>
      <c r="C1569" s="10" t="str">
        <f>IF(B1569="","",AVERAGE($B$33:B1569))</f>
        <v/>
      </c>
      <c r="D1569" s="10" t="str">
        <f>IF(B1569="","",_xlfn.STDEV.S($B$33:B1569))</f>
        <v/>
      </c>
      <c r="E1569" s="82" t="str">
        <f t="shared" si="149"/>
        <v/>
      </c>
      <c r="F1569" s="80" t="str">
        <f t="shared" si="146"/>
        <v/>
      </c>
      <c r="G1569" s="80" t="str">
        <f t="shared" si="147"/>
        <v/>
      </c>
      <c r="H1569" s="81" t="str">
        <f t="shared" si="150"/>
        <v/>
      </c>
      <c r="I1569" s="83" t="str">
        <f t="shared" si="151"/>
        <v/>
      </c>
      <c r="J1569" s="10" t="str">
        <f t="shared" si="148"/>
        <v/>
      </c>
    </row>
    <row r="1570" spans="1:10" x14ac:dyDescent="0.25">
      <c r="A1570" s="10" t="str">
        <f>IF(B1570="","",COUNTA($B$33:B1570)-COUNTBLANK($B$33:B1570))</f>
        <v/>
      </c>
      <c r="B1570" s="1"/>
      <c r="C1570" s="10" t="str">
        <f>IF(B1570="","",AVERAGE($B$33:B1570))</f>
        <v/>
      </c>
      <c r="D1570" s="10" t="str">
        <f>IF(B1570="","",_xlfn.STDEV.S($B$33:B1570))</f>
        <v/>
      </c>
      <c r="E1570" s="82" t="str">
        <f t="shared" si="149"/>
        <v/>
      </c>
      <c r="F1570" s="80" t="str">
        <f t="shared" ref="F1570:F1633" si="152">IF(D1570="","",($C$5-$C$4)/(6*D1570))</f>
        <v/>
      </c>
      <c r="G1570" s="80" t="str">
        <f t="shared" ref="G1570:G1633" si="153">IF(D1570="","",MIN(($C$5-C1570)/(3*D1570),(C1570-$C$4)/(3*D1570)))</f>
        <v/>
      </c>
      <c r="H1570" s="81" t="str">
        <f t="shared" si="150"/>
        <v/>
      </c>
      <c r="I1570" s="83" t="str">
        <f t="shared" si="151"/>
        <v/>
      </c>
      <c r="J1570" s="10" t="str">
        <f t="shared" ref="J1570:J1633" si="154">IF(B1570="","",B1570)</f>
        <v/>
      </c>
    </row>
    <row r="1571" spans="1:10" x14ac:dyDescent="0.25">
      <c r="A1571" s="10" t="str">
        <f>IF(B1571="","",COUNTA($B$33:B1571)-COUNTBLANK($B$33:B1571))</f>
        <v/>
      </c>
      <c r="B1571" s="1"/>
      <c r="C1571" s="10" t="str">
        <f>IF(B1571="","",AVERAGE($B$33:B1571))</f>
        <v/>
      </c>
      <c r="D1571" s="10" t="str">
        <f>IF(B1571="","",_xlfn.STDEV.S($B$33:B1571))</f>
        <v/>
      </c>
      <c r="E1571" s="82" t="str">
        <f t="shared" si="149"/>
        <v/>
      </c>
      <c r="F1571" s="80" t="str">
        <f t="shared" si="152"/>
        <v/>
      </c>
      <c r="G1571" s="80" t="str">
        <f t="shared" si="153"/>
        <v/>
      </c>
      <c r="H1571" s="81" t="str">
        <f t="shared" si="150"/>
        <v/>
      </c>
      <c r="I1571" s="83" t="str">
        <f t="shared" si="151"/>
        <v/>
      </c>
      <c r="J1571" s="10" t="str">
        <f t="shared" si="154"/>
        <v/>
      </c>
    </row>
    <row r="1572" spans="1:10" x14ac:dyDescent="0.25">
      <c r="A1572" s="10" t="str">
        <f>IF(B1572="","",COUNTA($B$33:B1572)-COUNTBLANK($B$33:B1572))</f>
        <v/>
      </c>
      <c r="B1572" s="1"/>
      <c r="C1572" s="10" t="str">
        <f>IF(B1572="","",AVERAGE($B$33:B1572))</f>
        <v/>
      </c>
      <c r="D1572" s="10" t="str">
        <f>IF(B1572="","",_xlfn.STDEV.S($B$33:B1572))</f>
        <v/>
      </c>
      <c r="E1572" s="82" t="str">
        <f t="shared" si="149"/>
        <v/>
      </c>
      <c r="F1572" s="80" t="str">
        <f t="shared" si="152"/>
        <v/>
      </c>
      <c r="G1572" s="80" t="str">
        <f t="shared" si="153"/>
        <v/>
      </c>
      <c r="H1572" s="81" t="str">
        <f t="shared" si="150"/>
        <v/>
      </c>
      <c r="I1572" s="83" t="str">
        <f t="shared" si="151"/>
        <v/>
      </c>
      <c r="J1572" s="10" t="str">
        <f t="shared" si="154"/>
        <v/>
      </c>
    </row>
    <row r="1573" spans="1:10" x14ac:dyDescent="0.25">
      <c r="A1573" s="10" t="str">
        <f>IF(B1573="","",COUNTA($B$33:B1573)-COUNTBLANK($B$33:B1573))</f>
        <v/>
      </c>
      <c r="B1573" s="1"/>
      <c r="C1573" s="10" t="str">
        <f>IF(B1573="","",AVERAGE($B$33:B1573))</f>
        <v/>
      </c>
      <c r="D1573" s="10" t="str">
        <f>IF(B1573="","",_xlfn.STDEV.S($B$33:B1573))</f>
        <v/>
      </c>
      <c r="E1573" s="82" t="str">
        <f t="shared" si="149"/>
        <v/>
      </c>
      <c r="F1573" s="80" t="str">
        <f t="shared" si="152"/>
        <v/>
      </c>
      <c r="G1573" s="80" t="str">
        <f t="shared" si="153"/>
        <v/>
      </c>
      <c r="H1573" s="81" t="str">
        <f t="shared" si="150"/>
        <v/>
      </c>
      <c r="I1573" s="83" t="str">
        <f t="shared" si="151"/>
        <v/>
      </c>
      <c r="J1573" s="10" t="str">
        <f t="shared" si="154"/>
        <v/>
      </c>
    </row>
    <row r="1574" spans="1:10" x14ac:dyDescent="0.25">
      <c r="A1574" s="10" t="str">
        <f>IF(B1574="","",COUNTA($B$33:B1574)-COUNTBLANK($B$33:B1574))</f>
        <v/>
      </c>
      <c r="B1574" s="1"/>
      <c r="C1574" s="10" t="str">
        <f>IF(B1574="","",AVERAGE($B$33:B1574))</f>
        <v/>
      </c>
      <c r="D1574" s="10" t="str">
        <f>IF(B1574="","",_xlfn.STDEV.S($B$33:B1574))</f>
        <v/>
      </c>
      <c r="E1574" s="82" t="str">
        <f t="shared" ref="E1574:E1637" si="155">IF(D1574="","",D1574/C1574)</f>
        <v/>
      </c>
      <c r="F1574" s="80" t="str">
        <f t="shared" si="152"/>
        <v/>
      </c>
      <c r="G1574" s="80" t="str">
        <f t="shared" si="153"/>
        <v/>
      </c>
      <c r="H1574" s="81" t="str">
        <f t="shared" ref="H1574:H1637" si="156">IF(D1574="","",F1574/(1+9*(F1574-G1574)^2))</f>
        <v/>
      </c>
      <c r="I1574" s="83" t="str">
        <f t="shared" si="151"/>
        <v/>
      </c>
      <c r="J1574" s="10" t="str">
        <f t="shared" si="154"/>
        <v/>
      </c>
    </row>
    <row r="1575" spans="1:10" x14ac:dyDescent="0.25">
      <c r="A1575" s="10" t="str">
        <f>IF(B1575="","",COUNTA($B$33:B1575)-COUNTBLANK($B$33:B1575))</f>
        <v/>
      </c>
      <c r="B1575" s="1"/>
      <c r="C1575" s="10" t="str">
        <f>IF(B1575="","",AVERAGE($B$33:B1575))</f>
        <v/>
      </c>
      <c r="D1575" s="10" t="str">
        <f>IF(B1575="","",_xlfn.STDEV.S($B$33:B1575))</f>
        <v/>
      </c>
      <c r="E1575" s="82" t="str">
        <f t="shared" si="155"/>
        <v/>
      </c>
      <c r="F1575" s="80" t="str">
        <f t="shared" si="152"/>
        <v/>
      </c>
      <c r="G1575" s="80" t="str">
        <f t="shared" si="153"/>
        <v/>
      </c>
      <c r="H1575" s="81" t="str">
        <f t="shared" si="156"/>
        <v/>
      </c>
      <c r="I1575" s="83" t="str">
        <f t="shared" si="151"/>
        <v/>
      </c>
      <c r="J1575" s="10" t="str">
        <f t="shared" si="154"/>
        <v/>
      </c>
    </row>
    <row r="1576" spans="1:10" x14ac:dyDescent="0.25">
      <c r="A1576" s="10" t="str">
        <f>IF(B1576="","",COUNTA($B$33:B1576)-COUNTBLANK($B$33:B1576))</f>
        <v/>
      </c>
      <c r="B1576" s="1"/>
      <c r="C1576" s="10" t="str">
        <f>IF(B1576="","",AVERAGE($B$33:B1576))</f>
        <v/>
      </c>
      <c r="D1576" s="10" t="str">
        <f>IF(B1576="","",_xlfn.STDEV.S($B$33:B1576))</f>
        <v/>
      </c>
      <c r="E1576" s="82" t="str">
        <f t="shared" si="155"/>
        <v/>
      </c>
      <c r="F1576" s="80" t="str">
        <f t="shared" si="152"/>
        <v/>
      </c>
      <c r="G1576" s="80" t="str">
        <f t="shared" si="153"/>
        <v/>
      </c>
      <c r="H1576" s="81" t="str">
        <f t="shared" si="156"/>
        <v/>
      </c>
      <c r="I1576" s="83" t="str">
        <f t="shared" si="151"/>
        <v/>
      </c>
      <c r="J1576" s="10" t="str">
        <f t="shared" si="154"/>
        <v/>
      </c>
    </row>
    <row r="1577" spans="1:10" x14ac:dyDescent="0.25">
      <c r="A1577" s="10" t="str">
        <f>IF(B1577="","",COUNTA($B$33:B1577)-COUNTBLANK($B$33:B1577))</f>
        <v/>
      </c>
      <c r="B1577" s="1"/>
      <c r="C1577" s="10" t="str">
        <f>IF(B1577="","",AVERAGE($B$33:B1577))</f>
        <v/>
      </c>
      <c r="D1577" s="10" t="str">
        <f>IF(B1577="","",_xlfn.STDEV.S($B$33:B1577))</f>
        <v/>
      </c>
      <c r="E1577" s="82" t="str">
        <f t="shared" si="155"/>
        <v/>
      </c>
      <c r="F1577" s="80" t="str">
        <f t="shared" si="152"/>
        <v/>
      </c>
      <c r="G1577" s="80" t="str">
        <f t="shared" si="153"/>
        <v/>
      </c>
      <c r="H1577" s="81" t="str">
        <f t="shared" si="156"/>
        <v/>
      </c>
      <c r="I1577" s="83" t="str">
        <f t="shared" si="151"/>
        <v/>
      </c>
      <c r="J1577" s="10" t="str">
        <f t="shared" si="154"/>
        <v/>
      </c>
    </row>
    <row r="1578" spans="1:10" x14ac:dyDescent="0.25">
      <c r="A1578" s="10" t="str">
        <f>IF(B1578="","",COUNTA($B$33:B1578)-COUNTBLANK($B$33:B1578))</f>
        <v/>
      </c>
      <c r="B1578" s="1"/>
      <c r="C1578" s="10" t="str">
        <f>IF(B1578="","",AVERAGE($B$33:B1578))</f>
        <v/>
      </c>
      <c r="D1578" s="10" t="str">
        <f>IF(B1578="","",_xlfn.STDEV.S($B$33:B1578))</f>
        <v/>
      </c>
      <c r="E1578" s="82" t="str">
        <f t="shared" si="155"/>
        <v/>
      </c>
      <c r="F1578" s="80" t="str">
        <f t="shared" si="152"/>
        <v/>
      </c>
      <c r="G1578" s="80" t="str">
        <f t="shared" si="153"/>
        <v/>
      </c>
      <c r="H1578" s="81" t="str">
        <f t="shared" si="156"/>
        <v/>
      </c>
      <c r="I1578" s="83" t="str">
        <f t="shared" si="151"/>
        <v/>
      </c>
      <c r="J1578" s="10" t="str">
        <f t="shared" si="154"/>
        <v/>
      </c>
    </row>
    <row r="1579" spans="1:10" x14ac:dyDescent="0.25">
      <c r="A1579" s="10" t="str">
        <f>IF(B1579="","",COUNTA($B$33:B1579)-COUNTBLANK($B$33:B1579))</f>
        <v/>
      </c>
      <c r="B1579" s="1"/>
      <c r="C1579" s="10" t="str">
        <f>IF(B1579="","",AVERAGE($B$33:B1579))</f>
        <v/>
      </c>
      <c r="D1579" s="10" t="str">
        <f>IF(B1579="","",_xlfn.STDEV.S($B$33:B1579))</f>
        <v/>
      </c>
      <c r="E1579" s="82" t="str">
        <f t="shared" si="155"/>
        <v/>
      </c>
      <c r="F1579" s="80" t="str">
        <f t="shared" si="152"/>
        <v/>
      </c>
      <c r="G1579" s="80" t="str">
        <f t="shared" si="153"/>
        <v/>
      </c>
      <c r="H1579" s="81" t="str">
        <f t="shared" si="156"/>
        <v/>
      </c>
      <c r="I1579" s="83" t="str">
        <f t="shared" si="151"/>
        <v/>
      </c>
      <c r="J1579" s="10" t="str">
        <f t="shared" si="154"/>
        <v/>
      </c>
    </row>
    <row r="1580" spans="1:10" x14ac:dyDescent="0.25">
      <c r="A1580" s="10" t="str">
        <f>IF(B1580="","",COUNTA($B$33:B1580)-COUNTBLANK($B$33:B1580))</f>
        <v/>
      </c>
      <c r="B1580" s="1"/>
      <c r="C1580" s="10" t="str">
        <f>IF(B1580="","",AVERAGE($B$33:B1580))</f>
        <v/>
      </c>
      <c r="D1580" s="10" t="str">
        <f>IF(B1580="","",_xlfn.STDEV.S($B$33:B1580))</f>
        <v/>
      </c>
      <c r="E1580" s="82" t="str">
        <f t="shared" si="155"/>
        <v/>
      </c>
      <c r="F1580" s="80" t="str">
        <f t="shared" si="152"/>
        <v/>
      </c>
      <c r="G1580" s="80" t="str">
        <f t="shared" si="153"/>
        <v/>
      </c>
      <c r="H1580" s="81" t="str">
        <f t="shared" si="156"/>
        <v/>
      </c>
      <c r="I1580" s="83" t="str">
        <f t="shared" si="151"/>
        <v/>
      </c>
      <c r="J1580" s="10" t="str">
        <f t="shared" si="154"/>
        <v/>
      </c>
    </row>
    <row r="1581" spans="1:10" x14ac:dyDescent="0.25">
      <c r="A1581" s="10" t="str">
        <f>IF(B1581="","",COUNTA($B$33:B1581)-COUNTBLANK($B$33:B1581))</f>
        <v/>
      </c>
      <c r="B1581" s="1"/>
      <c r="C1581" s="10" t="str">
        <f>IF(B1581="","",AVERAGE($B$33:B1581))</f>
        <v/>
      </c>
      <c r="D1581" s="10" t="str">
        <f>IF(B1581="","",_xlfn.STDEV.S($B$33:B1581))</f>
        <v/>
      </c>
      <c r="E1581" s="82" t="str">
        <f t="shared" si="155"/>
        <v/>
      </c>
      <c r="F1581" s="80" t="str">
        <f t="shared" si="152"/>
        <v/>
      </c>
      <c r="G1581" s="80" t="str">
        <f t="shared" si="153"/>
        <v/>
      </c>
      <c r="H1581" s="81" t="str">
        <f t="shared" si="156"/>
        <v/>
      </c>
      <c r="I1581" s="83" t="str">
        <f t="shared" si="151"/>
        <v/>
      </c>
      <c r="J1581" s="10" t="str">
        <f t="shared" si="154"/>
        <v/>
      </c>
    </row>
    <row r="1582" spans="1:10" x14ac:dyDescent="0.25">
      <c r="A1582" s="10" t="str">
        <f>IF(B1582="","",COUNTA($B$33:B1582)-COUNTBLANK($B$33:B1582))</f>
        <v/>
      </c>
      <c r="B1582" s="1"/>
      <c r="C1582" s="10" t="str">
        <f>IF(B1582="","",AVERAGE($B$33:B1582))</f>
        <v/>
      </c>
      <c r="D1582" s="10" t="str">
        <f>IF(B1582="","",_xlfn.STDEV.S($B$33:B1582))</f>
        <v/>
      </c>
      <c r="E1582" s="82" t="str">
        <f t="shared" si="155"/>
        <v/>
      </c>
      <c r="F1582" s="80" t="str">
        <f t="shared" si="152"/>
        <v/>
      </c>
      <c r="G1582" s="80" t="str">
        <f t="shared" si="153"/>
        <v/>
      </c>
      <c r="H1582" s="81" t="str">
        <f t="shared" si="156"/>
        <v/>
      </c>
      <c r="I1582" s="83" t="str">
        <f t="shared" si="151"/>
        <v/>
      </c>
      <c r="J1582" s="10" t="str">
        <f t="shared" si="154"/>
        <v/>
      </c>
    </row>
    <row r="1583" spans="1:10" x14ac:dyDescent="0.25">
      <c r="A1583" s="10" t="str">
        <f>IF(B1583="","",COUNTA($B$33:B1583)-COUNTBLANK($B$33:B1583))</f>
        <v/>
      </c>
      <c r="B1583" s="1"/>
      <c r="C1583" s="10" t="str">
        <f>IF(B1583="","",AVERAGE($B$33:B1583))</f>
        <v/>
      </c>
      <c r="D1583" s="10" t="str">
        <f>IF(B1583="","",_xlfn.STDEV.S($B$33:B1583))</f>
        <v/>
      </c>
      <c r="E1583" s="82" t="str">
        <f t="shared" si="155"/>
        <v/>
      </c>
      <c r="F1583" s="80" t="str">
        <f t="shared" si="152"/>
        <v/>
      </c>
      <c r="G1583" s="80" t="str">
        <f t="shared" si="153"/>
        <v/>
      </c>
      <c r="H1583" s="81" t="str">
        <f t="shared" si="156"/>
        <v/>
      </c>
      <c r="I1583" s="83" t="str">
        <f t="shared" si="151"/>
        <v/>
      </c>
      <c r="J1583" s="10" t="str">
        <f t="shared" si="154"/>
        <v/>
      </c>
    </row>
    <row r="1584" spans="1:10" x14ac:dyDescent="0.25">
      <c r="A1584" s="10" t="str">
        <f>IF(B1584="","",COUNTA($B$33:B1584)-COUNTBLANK($B$33:B1584))</f>
        <v/>
      </c>
      <c r="B1584" s="1"/>
      <c r="C1584" s="10" t="str">
        <f>IF(B1584="","",AVERAGE($B$33:B1584))</f>
        <v/>
      </c>
      <c r="D1584" s="10" t="str">
        <f>IF(B1584="","",_xlfn.STDEV.S($B$33:B1584))</f>
        <v/>
      </c>
      <c r="E1584" s="82" t="str">
        <f t="shared" si="155"/>
        <v/>
      </c>
      <c r="F1584" s="80" t="str">
        <f t="shared" si="152"/>
        <v/>
      </c>
      <c r="G1584" s="80" t="str">
        <f t="shared" si="153"/>
        <v/>
      </c>
      <c r="H1584" s="81" t="str">
        <f t="shared" si="156"/>
        <v/>
      </c>
      <c r="I1584" s="83" t="str">
        <f t="shared" si="151"/>
        <v/>
      </c>
      <c r="J1584" s="10" t="str">
        <f t="shared" si="154"/>
        <v/>
      </c>
    </row>
    <row r="1585" spans="1:10" x14ac:dyDescent="0.25">
      <c r="A1585" s="10" t="str">
        <f>IF(B1585="","",COUNTA($B$33:B1585)-COUNTBLANK($B$33:B1585))</f>
        <v/>
      </c>
      <c r="B1585" s="1"/>
      <c r="C1585" s="10" t="str">
        <f>IF(B1585="","",AVERAGE($B$33:B1585))</f>
        <v/>
      </c>
      <c r="D1585" s="10" t="str">
        <f>IF(B1585="","",_xlfn.STDEV.S($B$33:B1585))</f>
        <v/>
      </c>
      <c r="E1585" s="82" t="str">
        <f t="shared" si="155"/>
        <v/>
      </c>
      <c r="F1585" s="80" t="str">
        <f t="shared" si="152"/>
        <v/>
      </c>
      <c r="G1585" s="80" t="str">
        <f t="shared" si="153"/>
        <v/>
      </c>
      <c r="H1585" s="81" t="str">
        <f t="shared" si="156"/>
        <v/>
      </c>
      <c r="I1585" s="83" t="str">
        <f t="shared" si="151"/>
        <v/>
      </c>
      <c r="J1585" s="10" t="str">
        <f t="shared" si="154"/>
        <v/>
      </c>
    </row>
    <row r="1586" spans="1:10" x14ac:dyDescent="0.25">
      <c r="A1586" s="10" t="str">
        <f>IF(B1586="","",COUNTA($B$33:B1586)-COUNTBLANK($B$33:B1586))</f>
        <v/>
      </c>
      <c r="B1586" s="1"/>
      <c r="C1586" s="10" t="str">
        <f>IF(B1586="","",AVERAGE($B$33:B1586))</f>
        <v/>
      </c>
      <c r="D1586" s="10" t="str">
        <f>IF(B1586="","",_xlfn.STDEV.S($B$33:B1586))</f>
        <v/>
      </c>
      <c r="E1586" s="82" t="str">
        <f t="shared" si="155"/>
        <v/>
      </c>
      <c r="F1586" s="80" t="str">
        <f t="shared" si="152"/>
        <v/>
      </c>
      <c r="G1586" s="80" t="str">
        <f t="shared" si="153"/>
        <v/>
      </c>
      <c r="H1586" s="81" t="str">
        <f t="shared" si="156"/>
        <v/>
      </c>
      <c r="I1586" s="83" t="str">
        <f t="shared" si="151"/>
        <v/>
      </c>
      <c r="J1586" s="10" t="str">
        <f t="shared" si="154"/>
        <v/>
      </c>
    </row>
    <row r="1587" spans="1:10" x14ac:dyDescent="0.25">
      <c r="A1587" s="10" t="str">
        <f>IF(B1587="","",COUNTA($B$33:B1587)-COUNTBLANK($B$33:B1587))</f>
        <v/>
      </c>
      <c r="B1587" s="1"/>
      <c r="C1587" s="10" t="str">
        <f>IF(B1587="","",AVERAGE($B$33:B1587))</f>
        <v/>
      </c>
      <c r="D1587" s="10" t="str">
        <f>IF(B1587="","",_xlfn.STDEV.S($B$33:B1587))</f>
        <v/>
      </c>
      <c r="E1587" s="82" t="str">
        <f t="shared" si="155"/>
        <v/>
      </c>
      <c r="F1587" s="80" t="str">
        <f t="shared" si="152"/>
        <v/>
      </c>
      <c r="G1587" s="80" t="str">
        <f t="shared" si="153"/>
        <v/>
      </c>
      <c r="H1587" s="81" t="str">
        <f t="shared" si="156"/>
        <v/>
      </c>
      <c r="I1587" s="83" t="str">
        <f t="shared" si="151"/>
        <v/>
      </c>
      <c r="J1587" s="10" t="str">
        <f t="shared" si="154"/>
        <v/>
      </c>
    </row>
    <row r="1588" spans="1:10" x14ac:dyDescent="0.25">
      <c r="A1588" s="10" t="str">
        <f>IF(B1588="","",COUNTA($B$33:B1588)-COUNTBLANK($B$33:B1588))</f>
        <v/>
      </c>
      <c r="B1588" s="1"/>
      <c r="C1588" s="10" t="str">
        <f>IF(B1588="","",AVERAGE($B$33:B1588))</f>
        <v/>
      </c>
      <c r="D1588" s="10" t="str">
        <f>IF(B1588="","",_xlfn.STDEV.S($B$33:B1588))</f>
        <v/>
      </c>
      <c r="E1588" s="82" t="str">
        <f t="shared" si="155"/>
        <v/>
      </c>
      <c r="F1588" s="80" t="str">
        <f t="shared" si="152"/>
        <v/>
      </c>
      <c r="G1588" s="80" t="str">
        <f t="shared" si="153"/>
        <v/>
      </c>
      <c r="H1588" s="81" t="str">
        <f t="shared" si="156"/>
        <v/>
      </c>
      <c r="I1588" s="83" t="str">
        <f t="shared" si="151"/>
        <v/>
      </c>
      <c r="J1588" s="10" t="str">
        <f t="shared" si="154"/>
        <v/>
      </c>
    </row>
    <row r="1589" spans="1:10" x14ac:dyDescent="0.25">
      <c r="A1589" s="10" t="str">
        <f>IF(B1589="","",COUNTA($B$33:B1589)-COUNTBLANK($B$33:B1589))</f>
        <v/>
      </c>
      <c r="B1589" s="1"/>
      <c r="C1589" s="10" t="str">
        <f>IF(B1589="","",AVERAGE($B$33:B1589))</f>
        <v/>
      </c>
      <c r="D1589" s="10" t="str">
        <f>IF(B1589="","",_xlfn.STDEV.S($B$33:B1589))</f>
        <v/>
      </c>
      <c r="E1589" s="82" t="str">
        <f t="shared" si="155"/>
        <v/>
      </c>
      <c r="F1589" s="80" t="str">
        <f t="shared" si="152"/>
        <v/>
      </c>
      <c r="G1589" s="80" t="str">
        <f t="shared" si="153"/>
        <v/>
      </c>
      <c r="H1589" s="81" t="str">
        <f t="shared" si="156"/>
        <v/>
      </c>
      <c r="I1589" s="83" t="str">
        <f t="shared" si="151"/>
        <v/>
      </c>
      <c r="J1589" s="10" t="str">
        <f t="shared" si="154"/>
        <v/>
      </c>
    </row>
    <row r="1590" spans="1:10" x14ac:dyDescent="0.25">
      <c r="A1590" s="10" t="str">
        <f>IF(B1590="","",COUNTA($B$33:B1590)-COUNTBLANK($B$33:B1590))</f>
        <v/>
      </c>
      <c r="B1590" s="1"/>
      <c r="C1590" s="10" t="str">
        <f>IF(B1590="","",AVERAGE($B$33:B1590))</f>
        <v/>
      </c>
      <c r="D1590" s="10" t="str">
        <f>IF(B1590="","",_xlfn.STDEV.S($B$33:B1590))</f>
        <v/>
      </c>
      <c r="E1590" s="82" t="str">
        <f t="shared" si="155"/>
        <v/>
      </c>
      <c r="F1590" s="80" t="str">
        <f t="shared" si="152"/>
        <v/>
      </c>
      <c r="G1590" s="80" t="str">
        <f t="shared" si="153"/>
        <v/>
      </c>
      <c r="H1590" s="81" t="str">
        <f t="shared" si="156"/>
        <v/>
      </c>
      <c r="I1590" s="83" t="str">
        <f t="shared" si="151"/>
        <v/>
      </c>
      <c r="J1590" s="10" t="str">
        <f t="shared" si="154"/>
        <v/>
      </c>
    </row>
    <row r="1591" spans="1:10" x14ac:dyDescent="0.25">
      <c r="A1591" s="10" t="str">
        <f>IF(B1591="","",COUNTA($B$33:B1591)-COUNTBLANK($B$33:B1591))</f>
        <v/>
      </c>
      <c r="B1591" s="1"/>
      <c r="C1591" s="10" t="str">
        <f>IF(B1591="","",AVERAGE($B$33:B1591))</f>
        <v/>
      </c>
      <c r="D1591" s="10" t="str">
        <f>IF(B1591="","",_xlfn.STDEV.S($B$33:B1591))</f>
        <v/>
      </c>
      <c r="E1591" s="82" t="str">
        <f t="shared" si="155"/>
        <v/>
      </c>
      <c r="F1591" s="80" t="str">
        <f t="shared" si="152"/>
        <v/>
      </c>
      <c r="G1591" s="80" t="str">
        <f t="shared" si="153"/>
        <v/>
      </c>
      <c r="H1591" s="81" t="str">
        <f t="shared" si="156"/>
        <v/>
      </c>
      <c r="I1591" s="83" t="str">
        <f t="shared" si="151"/>
        <v/>
      </c>
      <c r="J1591" s="10" t="str">
        <f t="shared" si="154"/>
        <v/>
      </c>
    </row>
    <row r="1592" spans="1:10" x14ac:dyDescent="0.25">
      <c r="A1592" s="10" t="str">
        <f>IF(B1592="","",COUNTA($B$33:B1592)-COUNTBLANK($B$33:B1592))</f>
        <v/>
      </c>
      <c r="B1592" s="1"/>
      <c r="C1592" s="10" t="str">
        <f>IF(B1592="","",AVERAGE($B$33:B1592))</f>
        <v/>
      </c>
      <c r="D1592" s="10" t="str">
        <f>IF(B1592="","",_xlfn.STDEV.S($B$33:B1592))</f>
        <v/>
      </c>
      <c r="E1592" s="82" t="str">
        <f t="shared" si="155"/>
        <v/>
      </c>
      <c r="F1592" s="80" t="str">
        <f t="shared" si="152"/>
        <v/>
      </c>
      <c r="G1592" s="80" t="str">
        <f t="shared" si="153"/>
        <v/>
      </c>
      <c r="H1592" s="81" t="str">
        <f t="shared" si="156"/>
        <v/>
      </c>
      <c r="I1592" s="83" t="str">
        <f t="shared" si="151"/>
        <v/>
      </c>
      <c r="J1592" s="10" t="str">
        <f t="shared" si="154"/>
        <v/>
      </c>
    </row>
    <row r="1593" spans="1:10" x14ac:dyDescent="0.25">
      <c r="A1593" s="10" t="str">
        <f>IF(B1593="","",COUNTA($B$33:B1593)-COUNTBLANK($B$33:B1593))</f>
        <v/>
      </c>
      <c r="B1593" s="1"/>
      <c r="C1593" s="10" t="str">
        <f>IF(B1593="","",AVERAGE($B$33:B1593))</f>
        <v/>
      </c>
      <c r="D1593" s="10" t="str">
        <f>IF(B1593="","",_xlfn.STDEV.S($B$33:B1593))</f>
        <v/>
      </c>
      <c r="E1593" s="82" t="str">
        <f t="shared" si="155"/>
        <v/>
      </c>
      <c r="F1593" s="80" t="str">
        <f t="shared" si="152"/>
        <v/>
      </c>
      <c r="G1593" s="80" t="str">
        <f t="shared" si="153"/>
        <v/>
      </c>
      <c r="H1593" s="81" t="str">
        <f t="shared" si="156"/>
        <v/>
      </c>
      <c r="I1593" s="83" t="str">
        <f t="shared" si="151"/>
        <v/>
      </c>
      <c r="J1593" s="10" t="str">
        <f t="shared" si="154"/>
        <v/>
      </c>
    </row>
    <row r="1594" spans="1:10" x14ac:dyDescent="0.25">
      <c r="A1594" s="10" t="str">
        <f>IF(B1594="","",COUNTA($B$33:B1594)-COUNTBLANK($B$33:B1594))</f>
        <v/>
      </c>
      <c r="B1594" s="1"/>
      <c r="C1594" s="10" t="str">
        <f>IF(B1594="","",AVERAGE($B$33:B1594))</f>
        <v/>
      </c>
      <c r="D1594" s="10" t="str">
        <f>IF(B1594="","",_xlfn.STDEV.S($B$33:B1594))</f>
        <v/>
      </c>
      <c r="E1594" s="82" t="str">
        <f t="shared" si="155"/>
        <v/>
      </c>
      <c r="F1594" s="80" t="str">
        <f t="shared" si="152"/>
        <v/>
      </c>
      <c r="G1594" s="80" t="str">
        <f t="shared" si="153"/>
        <v/>
      </c>
      <c r="H1594" s="81" t="str">
        <f t="shared" si="156"/>
        <v/>
      </c>
      <c r="I1594" s="83" t="str">
        <f t="shared" si="151"/>
        <v/>
      </c>
      <c r="J1594" s="10" t="str">
        <f t="shared" si="154"/>
        <v/>
      </c>
    </row>
    <row r="1595" spans="1:10" x14ac:dyDescent="0.25">
      <c r="A1595" s="10" t="str">
        <f>IF(B1595="","",COUNTA($B$33:B1595)-COUNTBLANK($B$33:B1595))</f>
        <v/>
      </c>
      <c r="B1595" s="1"/>
      <c r="C1595" s="10" t="str">
        <f>IF(B1595="","",AVERAGE($B$33:B1595))</f>
        <v/>
      </c>
      <c r="D1595" s="10" t="str">
        <f>IF(B1595="","",_xlfn.STDEV.S($B$33:B1595))</f>
        <v/>
      </c>
      <c r="E1595" s="82" t="str">
        <f t="shared" si="155"/>
        <v/>
      </c>
      <c r="F1595" s="80" t="str">
        <f t="shared" si="152"/>
        <v/>
      </c>
      <c r="G1595" s="80" t="str">
        <f t="shared" si="153"/>
        <v/>
      </c>
      <c r="H1595" s="81" t="str">
        <f t="shared" si="156"/>
        <v/>
      </c>
      <c r="I1595" s="83" t="str">
        <f t="shared" si="151"/>
        <v/>
      </c>
      <c r="J1595" s="10" t="str">
        <f t="shared" si="154"/>
        <v/>
      </c>
    </row>
    <row r="1596" spans="1:10" x14ac:dyDescent="0.25">
      <c r="A1596" s="10" t="str">
        <f>IF(B1596="","",COUNTA($B$33:B1596)-COUNTBLANK($B$33:B1596))</f>
        <v/>
      </c>
      <c r="B1596" s="1"/>
      <c r="C1596" s="10" t="str">
        <f>IF(B1596="","",AVERAGE($B$33:B1596))</f>
        <v/>
      </c>
      <c r="D1596" s="10" t="str">
        <f>IF(B1596="","",_xlfn.STDEV.S($B$33:B1596))</f>
        <v/>
      </c>
      <c r="E1596" s="82" t="str">
        <f t="shared" si="155"/>
        <v/>
      </c>
      <c r="F1596" s="80" t="str">
        <f t="shared" si="152"/>
        <v/>
      </c>
      <c r="G1596" s="80" t="str">
        <f t="shared" si="153"/>
        <v/>
      </c>
      <c r="H1596" s="81" t="str">
        <f t="shared" si="156"/>
        <v/>
      </c>
      <c r="I1596" s="83" t="str">
        <f t="shared" si="151"/>
        <v/>
      </c>
      <c r="J1596" s="10" t="str">
        <f t="shared" si="154"/>
        <v/>
      </c>
    </row>
    <row r="1597" spans="1:10" x14ac:dyDescent="0.25">
      <c r="A1597" s="10" t="str">
        <f>IF(B1597="","",COUNTA($B$33:B1597)-COUNTBLANK($B$33:B1597))</f>
        <v/>
      </c>
      <c r="B1597" s="1"/>
      <c r="C1597" s="10" t="str">
        <f>IF(B1597="","",AVERAGE($B$33:B1597))</f>
        <v/>
      </c>
      <c r="D1597" s="10" t="str">
        <f>IF(B1597="","",_xlfn.STDEV.S($B$33:B1597))</f>
        <v/>
      </c>
      <c r="E1597" s="82" t="str">
        <f t="shared" si="155"/>
        <v/>
      </c>
      <c r="F1597" s="80" t="str">
        <f t="shared" si="152"/>
        <v/>
      </c>
      <c r="G1597" s="80" t="str">
        <f t="shared" si="153"/>
        <v/>
      </c>
      <c r="H1597" s="81" t="str">
        <f t="shared" si="156"/>
        <v/>
      </c>
      <c r="I1597" s="83" t="str">
        <f t="shared" si="151"/>
        <v/>
      </c>
      <c r="J1597" s="10" t="str">
        <f t="shared" si="154"/>
        <v/>
      </c>
    </row>
    <row r="1598" spans="1:10" x14ac:dyDescent="0.25">
      <c r="A1598" s="10" t="str">
        <f>IF(B1598="","",COUNTA($B$33:B1598)-COUNTBLANK($B$33:B1598))</f>
        <v/>
      </c>
      <c r="B1598" s="1"/>
      <c r="C1598" s="10" t="str">
        <f>IF(B1598="","",AVERAGE($B$33:B1598))</f>
        <v/>
      </c>
      <c r="D1598" s="10" t="str">
        <f>IF(B1598="","",_xlfn.STDEV.S($B$33:B1598))</f>
        <v/>
      </c>
      <c r="E1598" s="82" t="str">
        <f t="shared" si="155"/>
        <v/>
      </c>
      <c r="F1598" s="80" t="str">
        <f t="shared" si="152"/>
        <v/>
      </c>
      <c r="G1598" s="80" t="str">
        <f t="shared" si="153"/>
        <v/>
      </c>
      <c r="H1598" s="81" t="str">
        <f t="shared" si="156"/>
        <v/>
      </c>
      <c r="I1598" s="83" t="str">
        <f t="shared" si="151"/>
        <v/>
      </c>
      <c r="J1598" s="10" t="str">
        <f t="shared" si="154"/>
        <v/>
      </c>
    </row>
    <row r="1599" spans="1:10" x14ac:dyDescent="0.25">
      <c r="A1599" s="10" t="str">
        <f>IF(B1599="","",COUNTA($B$33:B1599)-COUNTBLANK($B$33:B1599))</f>
        <v/>
      </c>
      <c r="B1599" s="1"/>
      <c r="C1599" s="10" t="str">
        <f>IF(B1599="","",AVERAGE($B$33:B1599))</f>
        <v/>
      </c>
      <c r="D1599" s="10" t="str">
        <f>IF(B1599="","",_xlfn.STDEV.S($B$33:B1599))</f>
        <v/>
      </c>
      <c r="E1599" s="82" t="str">
        <f t="shared" si="155"/>
        <v/>
      </c>
      <c r="F1599" s="80" t="str">
        <f t="shared" si="152"/>
        <v/>
      </c>
      <c r="G1599" s="80" t="str">
        <f t="shared" si="153"/>
        <v/>
      </c>
      <c r="H1599" s="81" t="str">
        <f t="shared" si="156"/>
        <v/>
      </c>
      <c r="I1599" s="83" t="str">
        <f t="shared" si="151"/>
        <v/>
      </c>
      <c r="J1599" s="10" t="str">
        <f t="shared" si="154"/>
        <v/>
      </c>
    </row>
    <row r="1600" spans="1:10" x14ac:dyDescent="0.25">
      <c r="A1600" s="10" t="str">
        <f>IF(B1600="","",COUNTA($B$33:B1600)-COUNTBLANK($B$33:B1600))</f>
        <v/>
      </c>
      <c r="B1600" s="1"/>
      <c r="C1600" s="10" t="str">
        <f>IF(B1600="","",AVERAGE($B$33:B1600))</f>
        <v/>
      </c>
      <c r="D1600" s="10" t="str">
        <f>IF(B1600="","",_xlfn.STDEV.S($B$33:B1600))</f>
        <v/>
      </c>
      <c r="E1600" s="82" t="str">
        <f t="shared" si="155"/>
        <v/>
      </c>
      <c r="F1600" s="80" t="str">
        <f t="shared" si="152"/>
        <v/>
      </c>
      <c r="G1600" s="80" t="str">
        <f t="shared" si="153"/>
        <v/>
      </c>
      <c r="H1600" s="81" t="str">
        <f t="shared" si="156"/>
        <v/>
      </c>
      <c r="I1600" s="83" t="str">
        <f t="shared" si="151"/>
        <v/>
      </c>
      <c r="J1600" s="10" t="str">
        <f t="shared" si="154"/>
        <v/>
      </c>
    </row>
    <row r="1601" spans="1:10" x14ac:dyDescent="0.25">
      <c r="A1601" s="10" t="str">
        <f>IF(B1601="","",COUNTA($B$33:B1601)-COUNTBLANK($B$33:B1601))</f>
        <v/>
      </c>
      <c r="B1601" s="1"/>
      <c r="C1601" s="10" t="str">
        <f>IF(B1601="","",AVERAGE($B$33:B1601))</f>
        <v/>
      </c>
      <c r="D1601" s="10" t="str">
        <f>IF(B1601="","",_xlfn.STDEV.S($B$33:B1601))</f>
        <v/>
      </c>
      <c r="E1601" s="82" t="str">
        <f t="shared" si="155"/>
        <v/>
      </c>
      <c r="F1601" s="80" t="str">
        <f t="shared" si="152"/>
        <v/>
      </c>
      <c r="G1601" s="80" t="str">
        <f t="shared" si="153"/>
        <v/>
      </c>
      <c r="H1601" s="81" t="str">
        <f t="shared" si="156"/>
        <v/>
      </c>
      <c r="I1601" s="83" t="str">
        <f t="shared" si="151"/>
        <v/>
      </c>
      <c r="J1601" s="10" t="str">
        <f t="shared" si="154"/>
        <v/>
      </c>
    </row>
    <row r="1602" spans="1:10" x14ac:dyDescent="0.25">
      <c r="A1602" s="10" t="str">
        <f>IF(B1602="","",COUNTA($B$33:B1602)-COUNTBLANK($B$33:B1602))</f>
        <v/>
      </c>
      <c r="B1602" s="1"/>
      <c r="C1602" s="10" t="str">
        <f>IF(B1602="","",AVERAGE($B$33:B1602))</f>
        <v/>
      </c>
      <c r="D1602" s="10" t="str">
        <f>IF(B1602="","",_xlfn.STDEV.S($B$33:B1602))</f>
        <v/>
      </c>
      <c r="E1602" s="82" t="str">
        <f t="shared" si="155"/>
        <v/>
      </c>
      <c r="F1602" s="80" t="str">
        <f t="shared" si="152"/>
        <v/>
      </c>
      <c r="G1602" s="80" t="str">
        <f t="shared" si="153"/>
        <v/>
      </c>
      <c r="H1602" s="81" t="str">
        <f t="shared" si="156"/>
        <v/>
      </c>
      <c r="I1602" s="83" t="str">
        <f t="shared" si="151"/>
        <v/>
      </c>
      <c r="J1602" s="10" t="str">
        <f t="shared" si="154"/>
        <v/>
      </c>
    </row>
    <row r="1603" spans="1:10" x14ac:dyDescent="0.25">
      <c r="A1603" s="10" t="str">
        <f>IF(B1603="","",COUNTA($B$33:B1603)-COUNTBLANK($B$33:B1603))</f>
        <v/>
      </c>
      <c r="B1603" s="1"/>
      <c r="C1603" s="10" t="str">
        <f>IF(B1603="","",AVERAGE($B$33:B1603))</f>
        <v/>
      </c>
      <c r="D1603" s="10" t="str">
        <f>IF(B1603="","",_xlfn.STDEV.S($B$33:B1603))</f>
        <v/>
      </c>
      <c r="E1603" s="82" t="str">
        <f t="shared" si="155"/>
        <v/>
      </c>
      <c r="F1603" s="80" t="str">
        <f t="shared" si="152"/>
        <v/>
      </c>
      <c r="G1603" s="80" t="str">
        <f t="shared" si="153"/>
        <v/>
      </c>
      <c r="H1603" s="81" t="str">
        <f t="shared" si="156"/>
        <v/>
      </c>
      <c r="I1603" s="83" t="str">
        <f t="shared" si="151"/>
        <v/>
      </c>
      <c r="J1603" s="10" t="str">
        <f t="shared" si="154"/>
        <v/>
      </c>
    </row>
    <row r="1604" spans="1:10" x14ac:dyDescent="0.25">
      <c r="A1604" s="10" t="str">
        <f>IF(B1604="","",COUNTA($B$33:B1604)-COUNTBLANK($B$33:B1604))</f>
        <v/>
      </c>
      <c r="B1604" s="1"/>
      <c r="C1604" s="10" t="str">
        <f>IF(B1604="","",AVERAGE($B$33:B1604))</f>
        <v/>
      </c>
      <c r="D1604" s="10" t="str">
        <f>IF(B1604="","",_xlfn.STDEV.S($B$33:B1604))</f>
        <v/>
      </c>
      <c r="E1604" s="82" t="str">
        <f t="shared" si="155"/>
        <v/>
      </c>
      <c r="F1604" s="80" t="str">
        <f t="shared" si="152"/>
        <v/>
      </c>
      <c r="G1604" s="80" t="str">
        <f t="shared" si="153"/>
        <v/>
      </c>
      <c r="H1604" s="81" t="str">
        <f t="shared" si="156"/>
        <v/>
      </c>
      <c r="I1604" s="83" t="str">
        <f t="shared" si="151"/>
        <v/>
      </c>
      <c r="J1604" s="10" t="str">
        <f t="shared" si="154"/>
        <v/>
      </c>
    </row>
    <row r="1605" spans="1:10" x14ac:dyDescent="0.25">
      <c r="A1605" s="10" t="str">
        <f>IF(B1605="","",COUNTA($B$33:B1605)-COUNTBLANK($B$33:B1605))</f>
        <v/>
      </c>
      <c r="B1605" s="1"/>
      <c r="C1605" s="10" t="str">
        <f>IF(B1605="","",AVERAGE($B$33:B1605))</f>
        <v/>
      </c>
      <c r="D1605" s="10" t="str">
        <f>IF(B1605="","",_xlfn.STDEV.S($B$33:B1605))</f>
        <v/>
      </c>
      <c r="E1605" s="82" t="str">
        <f t="shared" si="155"/>
        <v/>
      </c>
      <c r="F1605" s="80" t="str">
        <f t="shared" si="152"/>
        <v/>
      </c>
      <c r="G1605" s="80" t="str">
        <f t="shared" si="153"/>
        <v/>
      </c>
      <c r="H1605" s="81" t="str">
        <f t="shared" si="156"/>
        <v/>
      </c>
      <c r="I1605" s="83" t="str">
        <f t="shared" si="151"/>
        <v/>
      </c>
      <c r="J1605" s="10" t="str">
        <f t="shared" si="154"/>
        <v/>
      </c>
    </row>
    <row r="1606" spans="1:10" x14ac:dyDescent="0.25">
      <c r="A1606" s="10" t="str">
        <f>IF(B1606="","",COUNTA($B$33:B1606)-COUNTBLANK($B$33:B1606))</f>
        <v/>
      </c>
      <c r="B1606" s="1"/>
      <c r="C1606" s="10" t="str">
        <f>IF(B1606="","",AVERAGE($B$33:B1606))</f>
        <v/>
      </c>
      <c r="D1606" s="10" t="str">
        <f>IF(B1606="","",_xlfn.STDEV.S($B$33:B1606))</f>
        <v/>
      </c>
      <c r="E1606" s="82" t="str">
        <f t="shared" si="155"/>
        <v/>
      </c>
      <c r="F1606" s="80" t="str">
        <f t="shared" si="152"/>
        <v/>
      </c>
      <c r="G1606" s="80" t="str">
        <f t="shared" si="153"/>
        <v/>
      </c>
      <c r="H1606" s="81" t="str">
        <f t="shared" si="156"/>
        <v/>
      </c>
      <c r="I1606" s="83" t="str">
        <f t="shared" si="151"/>
        <v/>
      </c>
      <c r="J1606" s="10" t="str">
        <f t="shared" si="154"/>
        <v/>
      </c>
    </row>
    <row r="1607" spans="1:10" x14ac:dyDescent="0.25">
      <c r="A1607" s="10" t="str">
        <f>IF(B1607="","",COUNTA($B$33:B1607)-COUNTBLANK($B$33:B1607))</f>
        <v/>
      </c>
      <c r="B1607" s="1"/>
      <c r="C1607" s="10" t="str">
        <f>IF(B1607="","",AVERAGE($B$33:B1607))</f>
        <v/>
      </c>
      <c r="D1607" s="10" t="str">
        <f>IF(B1607="","",_xlfn.STDEV.S($B$33:B1607))</f>
        <v/>
      </c>
      <c r="E1607" s="82" t="str">
        <f t="shared" si="155"/>
        <v/>
      </c>
      <c r="F1607" s="80" t="str">
        <f t="shared" si="152"/>
        <v/>
      </c>
      <c r="G1607" s="80" t="str">
        <f t="shared" si="153"/>
        <v/>
      </c>
      <c r="H1607" s="81" t="str">
        <f t="shared" si="156"/>
        <v/>
      </c>
      <c r="I1607" s="83" t="str">
        <f t="shared" si="151"/>
        <v/>
      </c>
      <c r="J1607" s="10" t="str">
        <f t="shared" si="154"/>
        <v/>
      </c>
    </row>
    <row r="1608" spans="1:10" x14ac:dyDescent="0.25">
      <c r="A1608" s="10" t="str">
        <f>IF(B1608="","",COUNTA($B$33:B1608)-COUNTBLANK($B$33:B1608))</f>
        <v/>
      </c>
      <c r="B1608" s="1"/>
      <c r="C1608" s="10" t="str">
        <f>IF(B1608="","",AVERAGE($B$33:B1608))</f>
        <v/>
      </c>
      <c r="D1608" s="10" t="str">
        <f>IF(B1608="","",_xlfn.STDEV.S($B$33:B1608))</f>
        <v/>
      </c>
      <c r="E1608" s="82" t="str">
        <f t="shared" si="155"/>
        <v/>
      </c>
      <c r="F1608" s="80" t="str">
        <f t="shared" si="152"/>
        <v/>
      </c>
      <c r="G1608" s="80" t="str">
        <f t="shared" si="153"/>
        <v/>
      </c>
      <c r="H1608" s="81" t="str">
        <f t="shared" si="156"/>
        <v/>
      </c>
      <c r="I1608" s="83" t="str">
        <f t="shared" si="151"/>
        <v/>
      </c>
      <c r="J1608" s="10" t="str">
        <f t="shared" si="154"/>
        <v/>
      </c>
    </row>
    <row r="1609" spans="1:10" x14ac:dyDescent="0.25">
      <c r="A1609" s="10" t="str">
        <f>IF(B1609="","",COUNTA($B$33:B1609)-COUNTBLANK($B$33:B1609))</f>
        <v/>
      </c>
      <c r="B1609" s="1"/>
      <c r="C1609" s="10" t="str">
        <f>IF(B1609="","",AVERAGE($B$33:B1609))</f>
        <v/>
      </c>
      <c r="D1609" s="10" t="str">
        <f>IF(B1609="","",_xlfn.STDEV.S($B$33:B1609))</f>
        <v/>
      </c>
      <c r="E1609" s="82" t="str">
        <f t="shared" si="155"/>
        <v/>
      </c>
      <c r="F1609" s="80" t="str">
        <f t="shared" si="152"/>
        <v/>
      </c>
      <c r="G1609" s="80" t="str">
        <f t="shared" si="153"/>
        <v/>
      </c>
      <c r="H1609" s="81" t="str">
        <f t="shared" si="156"/>
        <v/>
      </c>
      <c r="I1609" s="83" t="str">
        <f t="shared" si="151"/>
        <v/>
      </c>
      <c r="J1609" s="10" t="str">
        <f t="shared" si="154"/>
        <v/>
      </c>
    </row>
    <row r="1610" spans="1:10" x14ac:dyDescent="0.25">
      <c r="A1610" s="10" t="str">
        <f>IF(B1610="","",COUNTA($B$33:B1610)-COUNTBLANK($B$33:B1610))</f>
        <v/>
      </c>
      <c r="B1610" s="1"/>
      <c r="C1610" s="10" t="str">
        <f>IF(B1610="","",AVERAGE($B$33:B1610))</f>
        <v/>
      </c>
      <c r="D1610" s="10" t="str">
        <f>IF(B1610="","",_xlfn.STDEV.S($B$33:B1610))</f>
        <v/>
      </c>
      <c r="E1610" s="82" t="str">
        <f t="shared" si="155"/>
        <v/>
      </c>
      <c r="F1610" s="80" t="str">
        <f t="shared" si="152"/>
        <v/>
      </c>
      <c r="G1610" s="80" t="str">
        <f t="shared" si="153"/>
        <v/>
      </c>
      <c r="H1610" s="81" t="str">
        <f t="shared" si="156"/>
        <v/>
      </c>
      <c r="I1610" s="83" t="str">
        <f t="shared" si="151"/>
        <v/>
      </c>
      <c r="J1610" s="10" t="str">
        <f t="shared" si="154"/>
        <v/>
      </c>
    </row>
    <row r="1611" spans="1:10" x14ac:dyDescent="0.25">
      <c r="A1611" s="10" t="str">
        <f>IF(B1611="","",COUNTA($B$33:B1611)-COUNTBLANK($B$33:B1611))</f>
        <v/>
      </c>
      <c r="B1611" s="1"/>
      <c r="C1611" s="10" t="str">
        <f>IF(B1611="","",AVERAGE($B$33:B1611))</f>
        <v/>
      </c>
      <c r="D1611" s="10" t="str">
        <f>IF(B1611="","",_xlfn.STDEV.S($B$33:B1611))</f>
        <v/>
      </c>
      <c r="E1611" s="82" t="str">
        <f t="shared" si="155"/>
        <v/>
      </c>
      <c r="F1611" s="80" t="str">
        <f t="shared" si="152"/>
        <v/>
      </c>
      <c r="G1611" s="80" t="str">
        <f t="shared" si="153"/>
        <v/>
      </c>
      <c r="H1611" s="81" t="str">
        <f t="shared" si="156"/>
        <v/>
      </c>
      <c r="I1611" s="83" t="str">
        <f t="shared" si="151"/>
        <v/>
      </c>
      <c r="J1611" s="10" t="str">
        <f t="shared" si="154"/>
        <v/>
      </c>
    </row>
    <row r="1612" spans="1:10" x14ac:dyDescent="0.25">
      <c r="A1612" s="10" t="str">
        <f>IF(B1612="","",COUNTA($B$33:B1612)-COUNTBLANK($B$33:B1612))</f>
        <v/>
      </c>
      <c r="B1612" s="1"/>
      <c r="C1612" s="10" t="str">
        <f>IF(B1612="","",AVERAGE($B$33:B1612))</f>
        <v/>
      </c>
      <c r="D1612" s="10" t="str">
        <f>IF(B1612="","",_xlfn.STDEV.S($B$33:B1612))</f>
        <v/>
      </c>
      <c r="E1612" s="82" t="str">
        <f t="shared" si="155"/>
        <v/>
      </c>
      <c r="F1612" s="80" t="str">
        <f t="shared" si="152"/>
        <v/>
      </c>
      <c r="G1612" s="80" t="str">
        <f t="shared" si="153"/>
        <v/>
      </c>
      <c r="H1612" s="81" t="str">
        <f t="shared" si="156"/>
        <v/>
      </c>
      <c r="I1612" s="83" t="str">
        <f t="shared" si="151"/>
        <v/>
      </c>
      <c r="J1612" s="10" t="str">
        <f t="shared" si="154"/>
        <v/>
      </c>
    </row>
    <row r="1613" spans="1:10" x14ac:dyDescent="0.25">
      <c r="A1613" s="10" t="str">
        <f>IF(B1613="","",COUNTA($B$33:B1613)-COUNTBLANK($B$33:B1613))</f>
        <v/>
      </c>
      <c r="B1613" s="1"/>
      <c r="C1613" s="10" t="str">
        <f>IF(B1613="","",AVERAGE($B$33:B1613))</f>
        <v/>
      </c>
      <c r="D1613" s="10" t="str">
        <f>IF(B1613="","",_xlfn.STDEV.S($B$33:B1613))</f>
        <v/>
      </c>
      <c r="E1613" s="82" t="str">
        <f t="shared" si="155"/>
        <v/>
      </c>
      <c r="F1613" s="80" t="str">
        <f t="shared" si="152"/>
        <v/>
      </c>
      <c r="G1613" s="80" t="str">
        <f t="shared" si="153"/>
        <v/>
      </c>
      <c r="H1613" s="81" t="str">
        <f t="shared" si="156"/>
        <v/>
      </c>
      <c r="I1613" s="83" t="str">
        <f t="shared" si="151"/>
        <v/>
      </c>
      <c r="J1613" s="10" t="str">
        <f t="shared" si="154"/>
        <v/>
      </c>
    </row>
    <row r="1614" spans="1:10" x14ac:dyDescent="0.25">
      <c r="A1614" s="10" t="str">
        <f>IF(B1614="","",COUNTA($B$33:B1614)-COUNTBLANK($B$33:B1614))</f>
        <v/>
      </c>
      <c r="B1614" s="1"/>
      <c r="C1614" s="10" t="str">
        <f>IF(B1614="","",AVERAGE($B$33:B1614))</f>
        <v/>
      </c>
      <c r="D1614" s="10" t="str">
        <f>IF(B1614="","",_xlfn.STDEV.S($B$33:B1614))</f>
        <v/>
      </c>
      <c r="E1614" s="82" t="str">
        <f t="shared" si="155"/>
        <v/>
      </c>
      <c r="F1614" s="80" t="str">
        <f t="shared" si="152"/>
        <v/>
      </c>
      <c r="G1614" s="80" t="str">
        <f t="shared" si="153"/>
        <v/>
      </c>
      <c r="H1614" s="81" t="str">
        <f t="shared" si="156"/>
        <v/>
      </c>
      <c r="I1614" s="83" t="str">
        <f t="shared" si="151"/>
        <v/>
      </c>
      <c r="J1614" s="10" t="str">
        <f t="shared" si="154"/>
        <v/>
      </c>
    </row>
    <row r="1615" spans="1:10" x14ac:dyDescent="0.25">
      <c r="A1615" s="10" t="str">
        <f>IF(B1615="","",COUNTA($B$33:B1615)-COUNTBLANK($B$33:B1615))</f>
        <v/>
      </c>
      <c r="B1615" s="1"/>
      <c r="C1615" s="10" t="str">
        <f>IF(B1615="","",AVERAGE($B$33:B1615))</f>
        <v/>
      </c>
      <c r="D1615" s="10" t="str">
        <f>IF(B1615="","",_xlfn.STDEV.S($B$33:B1615))</f>
        <v/>
      </c>
      <c r="E1615" s="82" t="str">
        <f t="shared" si="155"/>
        <v/>
      </c>
      <c r="F1615" s="80" t="str">
        <f t="shared" si="152"/>
        <v/>
      </c>
      <c r="G1615" s="80" t="str">
        <f t="shared" si="153"/>
        <v/>
      </c>
      <c r="H1615" s="81" t="str">
        <f t="shared" si="156"/>
        <v/>
      </c>
      <c r="I1615" s="83" t="str">
        <f t="shared" si="151"/>
        <v/>
      </c>
      <c r="J1615" s="10" t="str">
        <f t="shared" si="154"/>
        <v/>
      </c>
    </row>
    <row r="1616" spans="1:10" x14ac:dyDescent="0.25">
      <c r="A1616" s="10" t="str">
        <f>IF(B1616="","",COUNTA($B$33:B1616)-COUNTBLANK($B$33:B1616))</f>
        <v/>
      </c>
      <c r="B1616" s="1"/>
      <c r="C1616" s="10" t="str">
        <f>IF(B1616="","",AVERAGE($B$33:B1616))</f>
        <v/>
      </c>
      <c r="D1616" s="10" t="str">
        <f>IF(B1616="","",_xlfn.STDEV.S($B$33:B1616))</f>
        <v/>
      </c>
      <c r="E1616" s="82" t="str">
        <f t="shared" si="155"/>
        <v/>
      </c>
      <c r="F1616" s="80" t="str">
        <f t="shared" si="152"/>
        <v/>
      </c>
      <c r="G1616" s="80" t="str">
        <f t="shared" si="153"/>
        <v/>
      </c>
      <c r="H1616" s="81" t="str">
        <f t="shared" si="156"/>
        <v/>
      </c>
      <c r="I1616" s="83" t="str">
        <f t="shared" ref="I1616:I1679" si="157">IF(D1616="","",_xlfn.CONFIDENCE.NORM(1-$C$11,E1616,A1616))</f>
        <v/>
      </c>
      <c r="J1616" s="10" t="str">
        <f t="shared" si="154"/>
        <v/>
      </c>
    </row>
    <row r="1617" spans="1:10" x14ac:dyDescent="0.25">
      <c r="A1617" s="10" t="str">
        <f>IF(B1617="","",COUNTA($B$33:B1617)-COUNTBLANK($B$33:B1617))</f>
        <v/>
      </c>
      <c r="B1617" s="1"/>
      <c r="C1617" s="10" t="str">
        <f>IF(B1617="","",AVERAGE($B$33:B1617))</f>
        <v/>
      </c>
      <c r="D1617" s="10" t="str">
        <f>IF(B1617="","",_xlfn.STDEV.S($B$33:B1617))</f>
        <v/>
      </c>
      <c r="E1617" s="82" t="str">
        <f t="shared" si="155"/>
        <v/>
      </c>
      <c r="F1617" s="80" t="str">
        <f t="shared" si="152"/>
        <v/>
      </c>
      <c r="G1617" s="80" t="str">
        <f t="shared" si="153"/>
        <v/>
      </c>
      <c r="H1617" s="81" t="str">
        <f t="shared" si="156"/>
        <v/>
      </c>
      <c r="I1617" s="83" t="str">
        <f t="shared" si="157"/>
        <v/>
      </c>
      <c r="J1617" s="10" t="str">
        <f t="shared" si="154"/>
        <v/>
      </c>
    </row>
    <row r="1618" spans="1:10" x14ac:dyDescent="0.25">
      <c r="A1618" s="10" t="str">
        <f>IF(B1618="","",COUNTA($B$33:B1618)-COUNTBLANK($B$33:B1618))</f>
        <v/>
      </c>
      <c r="B1618" s="1"/>
      <c r="C1618" s="10" t="str">
        <f>IF(B1618="","",AVERAGE($B$33:B1618))</f>
        <v/>
      </c>
      <c r="D1618" s="10" t="str">
        <f>IF(B1618="","",_xlfn.STDEV.S($B$33:B1618))</f>
        <v/>
      </c>
      <c r="E1618" s="82" t="str">
        <f t="shared" si="155"/>
        <v/>
      </c>
      <c r="F1618" s="80" t="str">
        <f t="shared" si="152"/>
        <v/>
      </c>
      <c r="G1618" s="80" t="str">
        <f t="shared" si="153"/>
        <v/>
      </c>
      <c r="H1618" s="81" t="str">
        <f t="shared" si="156"/>
        <v/>
      </c>
      <c r="I1618" s="83" t="str">
        <f t="shared" si="157"/>
        <v/>
      </c>
      <c r="J1618" s="10" t="str">
        <f t="shared" si="154"/>
        <v/>
      </c>
    </row>
    <row r="1619" spans="1:10" x14ac:dyDescent="0.25">
      <c r="A1619" s="10" t="str">
        <f>IF(B1619="","",COUNTA($B$33:B1619)-COUNTBLANK($B$33:B1619))</f>
        <v/>
      </c>
      <c r="B1619" s="1"/>
      <c r="C1619" s="10" t="str">
        <f>IF(B1619="","",AVERAGE($B$33:B1619))</f>
        <v/>
      </c>
      <c r="D1619" s="10" t="str">
        <f>IF(B1619="","",_xlfn.STDEV.S($B$33:B1619))</f>
        <v/>
      </c>
      <c r="E1619" s="82" t="str">
        <f t="shared" si="155"/>
        <v/>
      </c>
      <c r="F1619" s="80" t="str">
        <f t="shared" si="152"/>
        <v/>
      </c>
      <c r="G1619" s="80" t="str">
        <f t="shared" si="153"/>
        <v/>
      </c>
      <c r="H1619" s="81" t="str">
        <f t="shared" si="156"/>
        <v/>
      </c>
      <c r="I1619" s="83" t="str">
        <f t="shared" si="157"/>
        <v/>
      </c>
      <c r="J1619" s="10" t="str">
        <f t="shared" si="154"/>
        <v/>
      </c>
    </row>
    <row r="1620" spans="1:10" x14ac:dyDescent="0.25">
      <c r="A1620" s="10" t="str">
        <f>IF(B1620="","",COUNTA($B$33:B1620)-COUNTBLANK($B$33:B1620))</f>
        <v/>
      </c>
      <c r="B1620" s="1"/>
      <c r="C1620" s="10" t="str">
        <f>IF(B1620="","",AVERAGE($B$33:B1620))</f>
        <v/>
      </c>
      <c r="D1620" s="10" t="str">
        <f>IF(B1620="","",_xlfn.STDEV.S($B$33:B1620))</f>
        <v/>
      </c>
      <c r="E1620" s="82" t="str">
        <f t="shared" si="155"/>
        <v/>
      </c>
      <c r="F1620" s="80" t="str">
        <f t="shared" si="152"/>
        <v/>
      </c>
      <c r="G1620" s="80" t="str">
        <f t="shared" si="153"/>
        <v/>
      </c>
      <c r="H1620" s="81" t="str">
        <f t="shared" si="156"/>
        <v/>
      </c>
      <c r="I1620" s="83" t="str">
        <f t="shared" si="157"/>
        <v/>
      </c>
      <c r="J1620" s="10" t="str">
        <f t="shared" si="154"/>
        <v/>
      </c>
    </row>
    <row r="1621" spans="1:10" x14ac:dyDescent="0.25">
      <c r="A1621" s="10" t="str">
        <f>IF(B1621="","",COUNTA($B$33:B1621)-COUNTBLANK($B$33:B1621))</f>
        <v/>
      </c>
      <c r="B1621" s="1"/>
      <c r="C1621" s="10" t="str">
        <f>IF(B1621="","",AVERAGE($B$33:B1621))</f>
        <v/>
      </c>
      <c r="D1621" s="10" t="str">
        <f>IF(B1621="","",_xlfn.STDEV.S($B$33:B1621))</f>
        <v/>
      </c>
      <c r="E1621" s="82" t="str">
        <f t="shared" si="155"/>
        <v/>
      </c>
      <c r="F1621" s="80" t="str">
        <f t="shared" si="152"/>
        <v/>
      </c>
      <c r="G1621" s="80" t="str">
        <f t="shared" si="153"/>
        <v/>
      </c>
      <c r="H1621" s="81" t="str">
        <f t="shared" si="156"/>
        <v/>
      </c>
      <c r="I1621" s="83" t="str">
        <f t="shared" si="157"/>
        <v/>
      </c>
      <c r="J1621" s="10" t="str">
        <f t="shared" si="154"/>
        <v/>
      </c>
    </row>
    <row r="1622" spans="1:10" x14ac:dyDescent="0.25">
      <c r="A1622" s="10" t="str">
        <f>IF(B1622="","",COUNTA($B$33:B1622)-COUNTBLANK($B$33:B1622))</f>
        <v/>
      </c>
      <c r="B1622" s="1"/>
      <c r="C1622" s="10" t="str">
        <f>IF(B1622="","",AVERAGE($B$33:B1622))</f>
        <v/>
      </c>
      <c r="D1622" s="10" t="str">
        <f>IF(B1622="","",_xlfn.STDEV.S($B$33:B1622))</f>
        <v/>
      </c>
      <c r="E1622" s="82" t="str">
        <f t="shared" si="155"/>
        <v/>
      </c>
      <c r="F1622" s="80" t="str">
        <f t="shared" si="152"/>
        <v/>
      </c>
      <c r="G1622" s="80" t="str">
        <f t="shared" si="153"/>
        <v/>
      </c>
      <c r="H1622" s="81" t="str">
        <f t="shared" si="156"/>
        <v/>
      </c>
      <c r="I1622" s="83" t="str">
        <f t="shared" si="157"/>
        <v/>
      </c>
      <c r="J1622" s="10" t="str">
        <f t="shared" si="154"/>
        <v/>
      </c>
    </row>
    <row r="1623" spans="1:10" x14ac:dyDescent="0.25">
      <c r="A1623" s="10" t="str">
        <f>IF(B1623="","",COUNTA($B$33:B1623)-COUNTBLANK($B$33:B1623))</f>
        <v/>
      </c>
      <c r="B1623" s="1"/>
      <c r="C1623" s="10" t="str">
        <f>IF(B1623="","",AVERAGE($B$33:B1623))</f>
        <v/>
      </c>
      <c r="D1623" s="10" t="str">
        <f>IF(B1623="","",_xlfn.STDEV.S($B$33:B1623))</f>
        <v/>
      </c>
      <c r="E1623" s="82" t="str">
        <f t="shared" si="155"/>
        <v/>
      </c>
      <c r="F1623" s="80" t="str">
        <f t="shared" si="152"/>
        <v/>
      </c>
      <c r="G1623" s="80" t="str">
        <f t="shared" si="153"/>
        <v/>
      </c>
      <c r="H1623" s="81" t="str">
        <f t="shared" si="156"/>
        <v/>
      </c>
      <c r="I1623" s="83" t="str">
        <f t="shared" si="157"/>
        <v/>
      </c>
      <c r="J1623" s="10" t="str">
        <f t="shared" si="154"/>
        <v/>
      </c>
    </row>
    <row r="1624" spans="1:10" x14ac:dyDescent="0.25">
      <c r="A1624" s="10" t="str">
        <f>IF(B1624="","",COUNTA($B$33:B1624)-COUNTBLANK($B$33:B1624))</f>
        <v/>
      </c>
      <c r="B1624" s="1"/>
      <c r="C1624" s="10" t="str">
        <f>IF(B1624="","",AVERAGE($B$33:B1624))</f>
        <v/>
      </c>
      <c r="D1624" s="10" t="str">
        <f>IF(B1624="","",_xlfn.STDEV.S($B$33:B1624))</f>
        <v/>
      </c>
      <c r="E1624" s="82" t="str">
        <f t="shared" si="155"/>
        <v/>
      </c>
      <c r="F1624" s="80" t="str">
        <f t="shared" si="152"/>
        <v/>
      </c>
      <c r="G1624" s="80" t="str">
        <f t="shared" si="153"/>
        <v/>
      </c>
      <c r="H1624" s="81" t="str">
        <f t="shared" si="156"/>
        <v/>
      </c>
      <c r="I1624" s="83" t="str">
        <f t="shared" si="157"/>
        <v/>
      </c>
      <c r="J1624" s="10" t="str">
        <f t="shared" si="154"/>
        <v/>
      </c>
    </row>
    <row r="1625" spans="1:10" x14ac:dyDescent="0.25">
      <c r="A1625" s="10" t="str">
        <f>IF(B1625="","",COUNTA($B$33:B1625)-COUNTBLANK($B$33:B1625))</f>
        <v/>
      </c>
      <c r="B1625" s="1"/>
      <c r="C1625" s="10" t="str">
        <f>IF(B1625="","",AVERAGE($B$33:B1625))</f>
        <v/>
      </c>
      <c r="D1625" s="10" t="str">
        <f>IF(B1625="","",_xlfn.STDEV.S($B$33:B1625))</f>
        <v/>
      </c>
      <c r="E1625" s="82" t="str">
        <f t="shared" si="155"/>
        <v/>
      </c>
      <c r="F1625" s="80" t="str">
        <f t="shared" si="152"/>
        <v/>
      </c>
      <c r="G1625" s="80" t="str">
        <f t="shared" si="153"/>
        <v/>
      </c>
      <c r="H1625" s="81" t="str">
        <f t="shared" si="156"/>
        <v/>
      </c>
      <c r="I1625" s="83" t="str">
        <f t="shared" si="157"/>
        <v/>
      </c>
      <c r="J1625" s="10" t="str">
        <f t="shared" si="154"/>
        <v/>
      </c>
    </row>
    <row r="1626" spans="1:10" x14ac:dyDescent="0.25">
      <c r="A1626" s="10" t="str">
        <f>IF(B1626="","",COUNTA($B$33:B1626)-COUNTBLANK($B$33:B1626))</f>
        <v/>
      </c>
      <c r="B1626" s="1"/>
      <c r="C1626" s="10" t="str">
        <f>IF(B1626="","",AVERAGE($B$33:B1626))</f>
        <v/>
      </c>
      <c r="D1626" s="10" t="str">
        <f>IF(B1626="","",_xlfn.STDEV.S($B$33:B1626))</f>
        <v/>
      </c>
      <c r="E1626" s="82" t="str">
        <f t="shared" si="155"/>
        <v/>
      </c>
      <c r="F1626" s="80" t="str">
        <f t="shared" si="152"/>
        <v/>
      </c>
      <c r="G1626" s="80" t="str">
        <f t="shared" si="153"/>
        <v/>
      </c>
      <c r="H1626" s="81" t="str">
        <f t="shared" si="156"/>
        <v/>
      </c>
      <c r="I1626" s="83" t="str">
        <f t="shared" si="157"/>
        <v/>
      </c>
      <c r="J1626" s="10" t="str">
        <f t="shared" si="154"/>
        <v/>
      </c>
    </row>
    <row r="1627" spans="1:10" x14ac:dyDescent="0.25">
      <c r="A1627" s="10" t="str">
        <f>IF(B1627="","",COUNTA($B$33:B1627)-COUNTBLANK($B$33:B1627))</f>
        <v/>
      </c>
      <c r="B1627" s="1"/>
      <c r="C1627" s="10" t="str">
        <f>IF(B1627="","",AVERAGE($B$33:B1627))</f>
        <v/>
      </c>
      <c r="D1627" s="10" t="str">
        <f>IF(B1627="","",_xlfn.STDEV.S($B$33:B1627))</f>
        <v/>
      </c>
      <c r="E1627" s="82" t="str">
        <f t="shared" si="155"/>
        <v/>
      </c>
      <c r="F1627" s="80" t="str">
        <f t="shared" si="152"/>
        <v/>
      </c>
      <c r="G1627" s="80" t="str">
        <f t="shared" si="153"/>
        <v/>
      </c>
      <c r="H1627" s="81" t="str">
        <f t="shared" si="156"/>
        <v/>
      </c>
      <c r="I1627" s="83" t="str">
        <f t="shared" si="157"/>
        <v/>
      </c>
      <c r="J1627" s="10" t="str">
        <f t="shared" si="154"/>
        <v/>
      </c>
    </row>
    <row r="1628" spans="1:10" x14ac:dyDescent="0.25">
      <c r="A1628" s="10" t="str">
        <f>IF(B1628="","",COUNTA($B$33:B1628)-COUNTBLANK($B$33:B1628))</f>
        <v/>
      </c>
      <c r="B1628" s="1"/>
      <c r="C1628" s="10" t="str">
        <f>IF(B1628="","",AVERAGE($B$33:B1628))</f>
        <v/>
      </c>
      <c r="D1628" s="10" t="str">
        <f>IF(B1628="","",_xlfn.STDEV.S($B$33:B1628))</f>
        <v/>
      </c>
      <c r="E1628" s="82" t="str">
        <f t="shared" si="155"/>
        <v/>
      </c>
      <c r="F1628" s="80" t="str">
        <f t="shared" si="152"/>
        <v/>
      </c>
      <c r="G1628" s="80" t="str">
        <f t="shared" si="153"/>
        <v/>
      </c>
      <c r="H1628" s="81" t="str">
        <f t="shared" si="156"/>
        <v/>
      </c>
      <c r="I1628" s="83" t="str">
        <f t="shared" si="157"/>
        <v/>
      </c>
      <c r="J1628" s="10" t="str">
        <f t="shared" si="154"/>
        <v/>
      </c>
    </row>
    <row r="1629" spans="1:10" x14ac:dyDescent="0.25">
      <c r="A1629" s="10" t="str">
        <f>IF(B1629="","",COUNTA($B$33:B1629)-COUNTBLANK($B$33:B1629))</f>
        <v/>
      </c>
      <c r="B1629" s="1"/>
      <c r="C1629" s="10" t="str">
        <f>IF(B1629="","",AVERAGE($B$33:B1629))</f>
        <v/>
      </c>
      <c r="D1629" s="10" t="str">
        <f>IF(B1629="","",_xlfn.STDEV.S($B$33:B1629))</f>
        <v/>
      </c>
      <c r="E1629" s="82" t="str">
        <f t="shared" si="155"/>
        <v/>
      </c>
      <c r="F1629" s="80" t="str">
        <f t="shared" si="152"/>
        <v/>
      </c>
      <c r="G1629" s="80" t="str">
        <f t="shared" si="153"/>
        <v/>
      </c>
      <c r="H1629" s="81" t="str">
        <f t="shared" si="156"/>
        <v/>
      </c>
      <c r="I1629" s="83" t="str">
        <f t="shared" si="157"/>
        <v/>
      </c>
      <c r="J1629" s="10" t="str">
        <f t="shared" si="154"/>
        <v/>
      </c>
    </row>
    <row r="1630" spans="1:10" x14ac:dyDescent="0.25">
      <c r="A1630" s="10" t="str">
        <f>IF(B1630="","",COUNTA($B$33:B1630)-COUNTBLANK($B$33:B1630))</f>
        <v/>
      </c>
      <c r="B1630" s="1"/>
      <c r="C1630" s="10" t="str">
        <f>IF(B1630="","",AVERAGE($B$33:B1630))</f>
        <v/>
      </c>
      <c r="D1630" s="10" t="str">
        <f>IF(B1630="","",_xlfn.STDEV.S($B$33:B1630))</f>
        <v/>
      </c>
      <c r="E1630" s="82" t="str">
        <f t="shared" si="155"/>
        <v/>
      </c>
      <c r="F1630" s="80" t="str">
        <f t="shared" si="152"/>
        <v/>
      </c>
      <c r="G1630" s="80" t="str">
        <f t="shared" si="153"/>
        <v/>
      </c>
      <c r="H1630" s="81" t="str">
        <f t="shared" si="156"/>
        <v/>
      </c>
      <c r="I1630" s="83" t="str">
        <f t="shared" si="157"/>
        <v/>
      </c>
      <c r="J1630" s="10" t="str">
        <f t="shared" si="154"/>
        <v/>
      </c>
    </row>
    <row r="1631" spans="1:10" x14ac:dyDescent="0.25">
      <c r="A1631" s="10" t="str">
        <f>IF(B1631="","",COUNTA($B$33:B1631)-COUNTBLANK($B$33:B1631))</f>
        <v/>
      </c>
      <c r="B1631" s="1"/>
      <c r="C1631" s="10" t="str">
        <f>IF(B1631="","",AVERAGE($B$33:B1631))</f>
        <v/>
      </c>
      <c r="D1631" s="10" t="str">
        <f>IF(B1631="","",_xlfn.STDEV.S($B$33:B1631))</f>
        <v/>
      </c>
      <c r="E1631" s="82" t="str">
        <f t="shared" si="155"/>
        <v/>
      </c>
      <c r="F1631" s="80" t="str">
        <f t="shared" si="152"/>
        <v/>
      </c>
      <c r="G1631" s="80" t="str">
        <f t="shared" si="153"/>
        <v/>
      </c>
      <c r="H1631" s="81" t="str">
        <f t="shared" si="156"/>
        <v/>
      </c>
      <c r="I1631" s="83" t="str">
        <f t="shared" si="157"/>
        <v/>
      </c>
      <c r="J1631" s="10" t="str">
        <f t="shared" si="154"/>
        <v/>
      </c>
    </row>
    <row r="1632" spans="1:10" x14ac:dyDescent="0.25">
      <c r="A1632" s="10" t="str">
        <f>IF(B1632="","",COUNTA($B$33:B1632)-COUNTBLANK($B$33:B1632))</f>
        <v/>
      </c>
      <c r="B1632" s="1"/>
      <c r="C1632" s="10" t="str">
        <f>IF(B1632="","",AVERAGE($B$33:B1632))</f>
        <v/>
      </c>
      <c r="D1632" s="10" t="str">
        <f>IF(B1632="","",_xlfn.STDEV.S($B$33:B1632))</f>
        <v/>
      </c>
      <c r="E1632" s="82" t="str">
        <f t="shared" si="155"/>
        <v/>
      </c>
      <c r="F1632" s="80" t="str">
        <f t="shared" si="152"/>
        <v/>
      </c>
      <c r="G1632" s="80" t="str">
        <f t="shared" si="153"/>
        <v/>
      </c>
      <c r="H1632" s="81" t="str">
        <f t="shared" si="156"/>
        <v/>
      </c>
      <c r="I1632" s="83" t="str">
        <f t="shared" si="157"/>
        <v/>
      </c>
      <c r="J1632" s="10" t="str">
        <f t="shared" si="154"/>
        <v/>
      </c>
    </row>
    <row r="1633" spans="1:10" x14ac:dyDescent="0.25">
      <c r="A1633" s="10" t="str">
        <f>IF(B1633="","",COUNTA($B$33:B1633)-COUNTBLANK($B$33:B1633))</f>
        <v/>
      </c>
      <c r="B1633" s="1"/>
      <c r="C1633" s="10" t="str">
        <f>IF(B1633="","",AVERAGE($B$33:B1633))</f>
        <v/>
      </c>
      <c r="D1633" s="10" t="str">
        <f>IF(B1633="","",_xlfn.STDEV.S($B$33:B1633))</f>
        <v/>
      </c>
      <c r="E1633" s="82" t="str">
        <f t="shared" si="155"/>
        <v/>
      </c>
      <c r="F1633" s="80" t="str">
        <f t="shared" si="152"/>
        <v/>
      </c>
      <c r="G1633" s="80" t="str">
        <f t="shared" si="153"/>
        <v/>
      </c>
      <c r="H1633" s="81" t="str">
        <f t="shared" si="156"/>
        <v/>
      </c>
      <c r="I1633" s="83" t="str">
        <f t="shared" si="157"/>
        <v/>
      </c>
      <c r="J1633" s="10" t="str">
        <f t="shared" si="154"/>
        <v/>
      </c>
    </row>
    <row r="1634" spans="1:10" x14ac:dyDescent="0.25">
      <c r="A1634" s="10" t="str">
        <f>IF(B1634="","",COUNTA($B$33:B1634)-COUNTBLANK($B$33:B1634))</f>
        <v/>
      </c>
      <c r="B1634" s="1"/>
      <c r="C1634" s="10" t="str">
        <f>IF(B1634="","",AVERAGE($B$33:B1634))</f>
        <v/>
      </c>
      <c r="D1634" s="10" t="str">
        <f>IF(B1634="","",_xlfn.STDEV.S($B$33:B1634))</f>
        <v/>
      </c>
      <c r="E1634" s="82" t="str">
        <f t="shared" si="155"/>
        <v/>
      </c>
      <c r="F1634" s="80" t="str">
        <f t="shared" ref="F1634:F1697" si="158">IF(D1634="","",($C$5-$C$4)/(6*D1634))</f>
        <v/>
      </c>
      <c r="G1634" s="80" t="str">
        <f t="shared" ref="G1634:G1697" si="159">IF(D1634="","",MIN(($C$5-C1634)/(3*D1634),(C1634-$C$4)/(3*D1634)))</f>
        <v/>
      </c>
      <c r="H1634" s="81" t="str">
        <f t="shared" si="156"/>
        <v/>
      </c>
      <c r="I1634" s="83" t="str">
        <f t="shared" si="157"/>
        <v/>
      </c>
      <c r="J1634" s="10" t="str">
        <f t="shared" ref="J1634:J1697" si="160">IF(B1634="","",B1634)</f>
        <v/>
      </c>
    </row>
    <row r="1635" spans="1:10" x14ac:dyDescent="0.25">
      <c r="A1635" s="10" t="str">
        <f>IF(B1635="","",COUNTA($B$33:B1635)-COUNTBLANK($B$33:B1635))</f>
        <v/>
      </c>
      <c r="B1635" s="1"/>
      <c r="C1635" s="10" t="str">
        <f>IF(B1635="","",AVERAGE($B$33:B1635))</f>
        <v/>
      </c>
      <c r="D1635" s="10" t="str">
        <f>IF(B1635="","",_xlfn.STDEV.S($B$33:B1635))</f>
        <v/>
      </c>
      <c r="E1635" s="82" t="str">
        <f t="shared" si="155"/>
        <v/>
      </c>
      <c r="F1635" s="80" t="str">
        <f t="shared" si="158"/>
        <v/>
      </c>
      <c r="G1635" s="80" t="str">
        <f t="shared" si="159"/>
        <v/>
      </c>
      <c r="H1635" s="81" t="str">
        <f t="shared" si="156"/>
        <v/>
      </c>
      <c r="I1635" s="83" t="str">
        <f t="shared" si="157"/>
        <v/>
      </c>
      <c r="J1635" s="10" t="str">
        <f t="shared" si="160"/>
        <v/>
      </c>
    </row>
    <row r="1636" spans="1:10" x14ac:dyDescent="0.25">
      <c r="A1636" s="10" t="str">
        <f>IF(B1636="","",COUNTA($B$33:B1636)-COUNTBLANK($B$33:B1636))</f>
        <v/>
      </c>
      <c r="B1636" s="1"/>
      <c r="C1636" s="10" t="str">
        <f>IF(B1636="","",AVERAGE($B$33:B1636))</f>
        <v/>
      </c>
      <c r="D1636" s="10" t="str">
        <f>IF(B1636="","",_xlfn.STDEV.S($B$33:B1636))</f>
        <v/>
      </c>
      <c r="E1636" s="82" t="str">
        <f t="shared" si="155"/>
        <v/>
      </c>
      <c r="F1636" s="80" t="str">
        <f t="shared" si="158"/>
        <v/>
      </c>
      <c r="G1636" s="80" t="str">
        <f t="shared" si="159"/>
        <v/>
      </c>
      <c r="H1636" s="81" t="str">
        <f t="shared" si="156"/>
        <v/>
      </c>
      <c r="I1636" s="83" t="str">
        <f t="shared" si="157"/>
        <v/>
      </c>
      <c r="J1636" s="10" t="str">
        <f t="shared" si="160"/>
        <v/>
      </c>
    </row>
    <row r="1637" spans="1:10" x14ac:dyDescent="0.25">
      <c r="A1637" s="10" t="str">
        <f>IF(B1637="","",COUNTA($B$33:B1637)-COUNTBLANK($B$33:B1637))</f>
        <v/>
      </c>
      <c r="B1637" s="1"/>
      <c r="C1637" s="10" t="str">
        <f>IF(B1637="","",AVERAGE($B$33:B1637))</f>
        <v/>
      </c>
      <c r="D1637" s="10" t="str">
        <f>IF(B1637="","",_xlfn.STDEV.S($B$33:B1637))</f>
        <v/>
      </c>
      <c r="E1637" s="82" t="str">
        <f t="shared" si="155"/>
        <v/>
      </c>
      <c r="F1637" s="80" t="str">
        <f t="shared" si="158"/>
        <v/>
      </c>
      <c r="G1637" s="80" t="str">
        <f t="shared" si="159"/>
        <v/>
      </c>
      <c r="H1637" s="81" t="str">
        <f t="shared" si="156"/>
        <v/>
      </c>
      <c r="I1637" s="83" t="str">
        <f t="shared" si="157"/>
        <v/>
      </c>
      <c r="J1637" s="10" t="str">
        <f t="shared" si="160"/>
        <v/>
      </c>
    </row>
    <row r="1638" spans="1:10" x14ac:dyDescent="0.25">
      <c r="A1638" s="10" t="str">
        <f>IF(B1638="","",COUNTA($B$33:B1638)-COUNTBLANK($B$33:B1638))</f>
        <v/>
      </c>
      <c r="B1638" s="1"/>
      <c r="C1638" s="10" t="str">
        <f>IF(B1638="","",AVERAGE($B$33:B1638))</f>
        <v/>
      </c>
      <c r="D1638" s="10" t="str">
        <f>IF(B1638="","",_xlfn.STDEV.S($B$33:B1638))</f>
        <v/>
      </c>
      <c r="E1638" s="82" t="str">
        <f t="shared" ref="E1638:E1701" si="161">IF(D1638="","",D1638/C1638)</f>
        <v/>
      </c>
      <c r="F1638" s="80" t="str">
        <f t="shared" si="158"/>
        <v/>
      </c>
      <c r="G1638" s="80" t="str">
        <f t="shared" si="159"/>
        <v/>
      </c>
      <c r="H1638" s="81" t="str">
        <f t="shared" ref="H1638:H1701" si="162">IF(D1638="","",F1638/(1+9*(F1638-G1638)^2))</f>
        <v/>
      </c>
      <c r="I1638" s="83" t="str">
        <f t="shared" si="157"/>
        <v/>
      </c>
      <c r="J1638" s="10" t="str">
        <f t="shared" si="160"/>
        <v/>
      </c>
    </row>
    <row r="1639" spans="1:10" x14ac:dyDescent="0.25">
      <c r="A1639" s="10" t="str">
        <f>IF(B1639="","",COUNTA($B$33:B1639)-COUNTBLANK($B$33:B1639))</f>
        <v/>
      </c>
      <c r="B1639" s="1"/>
      <c r="C1639" s="10" t="str">
        <f>IF(B1639="","",AVERAGE($B$33:B1639))</f>
        <v/>
      </c>
      <c r="D1639" s="10" t="str">
        <f>IF(B1639="","",_xlfn.STDEV.S($B$33:B1639))</f>
        <v/>
      </c>
      <c r="E1639" s="82" t="str">
        <f t="shared" si="161"/>
        <v/>
      </c>
      <c r="F1639" s="80" t="str">
        <f t="shared" si="158"/>
        <v/>
      </c>
      <c r="G1639" s="80" t="str">
        <f t="shared" si="159"/>
        <v/>
      </c>
      <c r="H1639" s="81" t="str">
        <f t="shared" si="162"/>
        <v/>
      </c>
      <c r="I1639" s="83" t="str">
        <f t="shared" si="157"/>
        <v/>
      </c>
      <c r="J1639" s="10" t="str">
        <f t="shared" si="160"/>
        <v/>
      </c>
    </row>
    <row r="1640" spans="1:10" x14ac:dyDescent="0.25">
      <c r="A1640" s="10" t="str">
        <f>IF(B1640="","",COUNTA($B$33:B1640)-COUNTBLANK($B$33:B1640))</f>
        <v/>
      </c>
      <c r="B1640" s="1"/>
      <c r="C1640" s="10" t="str">
        <f>IF(B1640="","",AVERAGE($B$33:B1640))</f>
        <v/>
      </c>
      <c r="D1640" s="10" t="str">
        <f>IF(B1640="","",_xlfn.STDEV.S($B$33:B1640))</f>
        <v/>
      </c>
      <c r="E1640" s="82" t="str">
        <f t="shared" si="161"/>
        <v/>
      </c>
      <c r="F1640" s="80" t="str">
        <f t="shared" si="158"/>
        <v/>
      </c>
      <c r="G1640" s="80" t="str">
        <f t="shared" si="159"/>
        <v/>
      </c>
      <c r="H1640" s="81" t="str">
        <f t="shared" si="162"/>
        <v/>
      </c>
      <c r="I1640" s="83" t="str">
        <f t="shared" si="157"/>
        <v/>
      </c>
      <c r="J1640" s="10" t="str">
        <f t="shared" si="160"/>
        <v/>
      </c>
    </row>
    <row r="1641" spans="1:10" x14ac:dyDescent="0.25">
      <c r="A1641" s="10" t="str">
        <f>IF(B1641="","",COUNTA($B$33:B1641)-COUNTBLANK($B$33:B1641))</f>
        <v/>
      </c>
      <c r="B1641" s="1"/>
      <c r="C1641" s="10" t="str">
        <f>IF(B1641="","",AVERAGE($B$33:B1641))</f>
        <v/>
      </c>
      <c r="D1641" s="10" t="str">
        <f>IF(B1641="","",_xlfn.STDEV.S($B$33:B1641))</f>
        <v/>
      </c>
      <c r="E1641" s="82" t="str">
        <f t="shared" si="161"/>
        <v/>
      </c>
      <c r="F1641" s="80" t="str">
        <f t="shared" si="158"/>
        <v/>
      </c>
      <c r="G1641" s="80" t="str">
        <f t="shared" si="159"/>
        <v/>
      </c>
      <c r="H1641" s="81" t="str">
        <f t="shared" si="162"/>
        <v/>
      </c>
      <c r="I1641" s="83" t="str">
        <f t="shared" si="157"/>
        <v/>
      </c>
      <c r="J1641" s="10" t="str">
        <f t="shared" si="160"/>
        <v/>
      </c>
    </row>
    <row r="1642" spans="1:10" x14ac:dyDescent="0.25">
      <c r="A1642" s="10" t="str">
        <f>IF(B1642="","",COUNTA($B$33:B1642)-COUNTBLANK($B$33:B1642))</f>
        <v/>
      </c>
      <c r="B1642" s="1"/>
      <c r="C1642" s="10" t="str">
        <f>IF(B1642="","",AVERAGE($B$33:B1642))</f>
        <v/>
      </c>
      <c r="D1642" s="10" t="str">
        <f>IF(B1642="","",_xlfn.STDEV.S($B$33:B1642))</f>
        <v/>
      </c>
      <c r="E1642" s="82" t="str">
        <f t="shared" si="161"/>
        <v/>
      </c>
      <c r="F1642" s="80" t="str">
        <f t="shared" si="158"/>
        <v/>
      </c>
      <c r="G1642" s="80" t="str">
        <f t="shared" si="159"/>
        <v/>
      </c>
      <c r="H1642" s="81" t="str">
        <f t="shared" si="162"/>
        <v/>
      </c>
      <c r="I1642" s="83" t="str">
        <f t="shared" si="157"/>
        <v/>
      </c>
      <c r="J1642" s="10" t="str">
        <f t="shared" si="160"/>
        <v/>
      </c>
    </row>
    <row r="1643" spans="1:10" x14ac:dyDescent="0.25">
      <c r="A1643" s="10" t="str">
        <f>IF(B1643="","",COUNTA($B$33:B1643)-COUNTBLANK($B$33:B1643))</f>
        <v/>
      </c>
      <c r="B1643" s="1"/>
      <c r="C1643" s="10" t="str">
        <f>IF(B1643="","",AVERAGE($B$33:B1643))</f>
        <v/>
      </c>
      <c r="D1643" s="10" t="str">
        <f>IF(B1643="","",_xlfn.STDEV.S($B$33:B1643))</f>
        <v/>
      </c>
      <c r="E1643" s="82" t="str">
        <f t="shared" si="161"/>
        <v/>
      </c>
      <c r="F1643" s="80" t="str">
        <f t="shared" si="158"/>
        <v/>
      </c>
      <c r="G1643" s="80" t="str">
        <f t="shared" si="159"/>
        <v/>
      </c>
      <c r="H1643" s="81" t="str">
        <f t="shared" si="162"/>
        <v/>
      </c>
      <c r="I1643" s="83" t="str">
        <f t="shared" si="157"/>
        <v/>
      </c>
      <c r="J1643" s="10" t="str">
        <f t="shared" si="160"/>
        <v/>
      </c>
    </row>
    <row r="1644" spans="1:10" x14ac:dyDescent="0.25">
      <c r="A1644" s="10" t="str">
        <f>IF(B1644="","",COUNTA($B$33:B1644)-COUNTBLANK($B$33:B1644))</f>
        <v/>
      </c>
      <c r="B1644" s="1"/>
      <c r="C1644" s="10" t="str">
        <f>IF(B1644="","",AVERAGE($B$33:B1644))</f>
        <v/>
      </c>
      <c r="D1644" s="10" t="str">
        <f>IF(B1644="","",_xlfn.STDEV.S($B$33:B1644))</f>
        <v/>
      </c>
      <c r="E1644" s="82" t="str">
        <f t="shared" si="161"/>
        <v/>
      </c>
      <c r="F1644" s="80" t="str">
        <f t="shared" si="158"/>
        <v/>
      </c>
      <c r="G1644" s="80" t="str">
        <f t="shared" si="159"/>
        <v/>
      </c>
      <c r="H1644" s="81" t="str">
        <f t="shared" si="162"/>
        <v/>
      </c>
      <c r="I1644" s="83" t="str">
        <f t="shared" si="157"/>
        <v/>
      </c>
      <c r="J1644" s="10" t="str">
        <f t="shared" si="160"/>
        <v/>
      </c>
    </row>
    <row r="1645" spans="1:10" x14ac:dyDescent="0.25">
      <c r="A1645" s="10" t="str">
        <f>IF(B1645="","",COUNTA($B$33:B1645)-COUNTBLANK($B$33:B1645))</f>
        <v/>
      </c>
      <c r="B1645" s="1"/>
      <c r="C1645" s="10" t="str">
        <f>IF(B1645="","",AVERAGE($B$33:B1645))</f>
        <v/>
      </c>
      <c r="D1645" s="10" t="str">
        <f>IF(B1645="","",_xlfn.STDEV.S($B$33:B1645))</f>
        <v/>
      </c>
      <c r="E1645" s="82" t="str">
        <f t="shared" si="161"/>
        <v/>
      </c>
      <c r="F1645" s="80" t="str">
        <f t="shared" si="158"/>
        <v/>
      </c>
      <c r="G1645" s="80" t="str">
        <f t="shared" si="159"/>
        <v/>
      </c>
      <c r="H1645" s="81" t="str">
        <f t="shared" si="162"/>
        <v/>
      </c>
      <c r="I1645" s="83" t="str">
        <f t="shared" si="157"/>
        <v/>
      </c>
      <c r="J1645" s="10" t="str">
        <f t="shared" si="160"/>
        <v/>
      </c>
    </row>
    <row r="1646" spans="1:10" x14ac:dyDescent="0.25">
      <c r="A1646" s="10" t="str">
        <f>IF(B1646="","",COUNTA($B$33:B1646)-COUNTBLANK($B$33:B1646))</f>
        <v/>
      </c>
      <c r="B1646" s="1"/>
      <c r="C1646" s="10" t="str">
        <f>IF(B1646="","",AVERAGE($B$33:B1646))</f>
        <v/>
      </c>
      <c r="D1646" s="10" t="str">
        <f>IF(B1646="","",_xlfn.STDEV.S($B$33:B1646))</f>
        <v/>
      </c>
      <c r="E1646" s="82" t="str">
        <f t="shared" si="161"/>
        <v/>
      </c>
      <c r="F1646" s="80" t="str">
        <f t="shared" si="158"/>
        <v/>
      </c>
      <c r="G1646" s="80" t="str">
        <f t="shared" si="159"/>
        <v/>
      </c>
      <c r="H1646" s="81" t="str">
        <f t="shared" si="162"/>
        <v/>
      </c>
      <c r="I1646" s="83" t="str">
        <f t="shared" si="157"/>
        <v/>
      </c>
      <c r="J1646" s="10" t="str">
        <f t="shared" si="160"/>
        <v/>
      </c>
    </row>
    <row r="1647" spans="1:10" x14ac:dyDescent="0.25">
      <c r="A1647" s="10" t="str">
        <f>IF(B1647="","",COUNTA($B$33:B1647)-COUNTBLANK($B$33:B1647))</f>
        <v/>
      </c>
      <c r="B1647" s="1"/>
      <c r="C1647" s="10" t="str">
        <f>IF(B1647="","",AVERAGE($B$33:B1647))</f>
        <v/>
      </c>
      <c r="D1647" s="10" t="str">
        <f>IF(B1647="","",_xlfn.STDEV.S($B$33:B1647))</f>
        <v/>
      </c>
      <c r="E1647" s="82" t="str">
        <f t="shared" si="161"/>
        <v/>
      </c>
      <c r="F1647" s="80" t="str">
        <f t="shared" si="158"/>
        <v/>
      </c>
      <c r="G1647" s="80" t="str">
        <f t="shared" si="159"/>
        <v/>
      </c>
      <c r="H1647" s="81" t="str">
        <f t="shared" si="162"/>
        <v/>
      </c>
      <c r="I1647" s="83" t="str">
        <f t="shared" si="157"/>
        <v/>
      </c>
      <c r="J1647" s="10" t="str">
        <f t="shared" si="160"/>
        <v/>
      </c>
    </row>
    <row r="1648" spans="1:10" x14ac:dyDescent="0.25">
      <c r="A1648" s="10" t="str">
        <f>IF(B1648="","",COUNTA($B$33:B1648)-COUNTBLANK($B$33:B1648))</f>
        <v/>
      </c>
      <c r="B1648" s="1"/>
      <c r="C1648" s="10" t="str">
        <f>IF(B1648="","",AVERAGE($B$33:B1648))</f>
        <v/>
      </c>
      <c r="D1648" s="10" t="str">
        <f>IF(B1648="","",_xlfn.STDEV.S($B$33:B1648))</f>
        <v/>
      </c>
      <c r="E1648" s="82" t="str">
        <f t="shared" si="161"/>
        <v/>
      </c>
      <c r="F1648" s="80" t="str">
        <f t="shared" si="158"/>
        <v/>
      </c>
      <c r="G1648" s="80" t="str">
        <f t="shared" si="159"/>
        <v/>
      </c>
      <c r="H1648" s="81" t="str">
        <f t="shared" si="162"/>
        <v/>
      </c>
      <c r="I1648" s="83" t="str">
        <f t="shared" si="157"/>
        <v/>
      </c>
      <c r="J1648" s="10" t="str">
        <f t="shared" si="160"/>
        <v/>
      </c>
    </row>
    <row r="1649" spans="1:10" x14ac:dyDescent="0.25">
      <c r="A1649" s="10" t="str">
        <f>IF(B1649="","",COUNTA($B$33:B1649)-COUNTBLANK($B$33:B1649))</f>
        <v/>
      </c>
      <c r="B1649" s="1"/>
      <c r="C1649" s="10" t="str">
        <f>IF(B1649="","",AVERAGE($B$33:B1649))</f>
        <v/>
      </c>
      <c r="D1649" s="10" t="str">
        <f>IF(B1649="","",_xlfn.STDEV.S($B$33:B1649))</f>
        <v/>
      </c>
      <c r="E1649" s="82" t="str">
        <f t="shared" si="161"/>
        <v/>
      </c>
      <c r="F1649" s="80" t="str">
        <f t="shared" si="158"/>
        <v/>
      </c>
      <c r="G1649" s="80" t="str">
        <f t="shared" si="159"/>
        <v/>
      </c>
      <c r="H1649" s="81" t="str">
        <f t="shared" si="162"/>
        <v/>
      </c>
      <c r="I1649" s="83" t="str">
        <f t="shared" si="157"/>
        <v/>
      </c>
      <c r="J1649" s="10" t="str">
        <f t="shared" si="160"/>
        <v/>
      </c>
    </row>
    <row r="1650" spans="1:10" x14ac:dyDescent="0.25">
      <c r="A1650" s="10" t="str">
        <f>IF(B1650="","",COUNTA($B$33:B1650)-COUNTBLANK($B$33:B1650))</f>
        <v/>
      </c>
      <c r="B1650" s="1"/>
      <c r="C1650" s="10" t="str">
        <f>IF(B1650="","",AVERAGE($B$33:B1650))</f>
        <v/>
      </c>
      <c r="D1650" s="10" t="str">
        <f>IF(B1650="","",_xlfn.STDEV.S($B$33:B1650))</f>
        <v/>
      </c>
      <c r="E1650" s="82" t="str">
        <f t="shared" si="161"/>
        <v/>
      </c>
      <c r="F1650" s="80" t="str">
        <f t="shared" si="158"/>
        <v/>
      </c>
      <c r="G1650" s="80" t="str">
        <f t="shared" si="159"/>
        <v/>
      </c>
      <c r="H1650" s="81" t="str">
        <f t="shared" si="162"/>
        <v/>
      </c>
      <c r="I1650" s="83" t="str">
        <f t="shared" si="157"/>
        <v/>
      </c>
      <c r="J1650" s="10" t="str">
        <f t="shared" si="160"/>
        <v/>
      </c>
    </row>
    <row r="1651" spans="1:10" x14ac:dyDescent="0.25">
      <c r="A1651" s="10" t="str">
        <f>IF(B1651="","",COUNTA($B$33:B1651)-COUNTBLANK($B$33:B1651))</f>
        <v/>
      </c>
      <c r="B1651" s="1"/>
      <c r="C1651" s="10" t="str">
        <f>IF(B1651="","",AVERAGE($B$33:B1651))</f>
        <v/>
      </c>
      <c r="D1651" s="10" t="str">
        <f>IF(B1651="","",_xlfn.STDEV.S($B$33:B1651))</f>
        <v/>
      </c>
      <c r="E1651" s="82" t="str">
        <f t="shared" si="161"/>
        <v/>
      </c>
      <c r="F1651" s="80" t="str">
        <f t="shared" si="158"/>
        <v/>
      </c>
      <c r="G1651" s="80" t="str">
        <f t="shared" si="159"/>
        <v/>
      </c>
      <c r="H1651" s="81" t="str">
        <f t="shared" si="162"/>
        <v/>
      </c>
      <c r="I1651" s="83" t="str">
        <f t="shared" si="157"/>
        <v/>
      </c>
      <c r="J1651" s="10" t="str">
        <f t="shared" si="160"/>
        <v/>
      </c>
    </row>
    <row r="1652" spans="1:10" x14ac:dyDescent="0.25">
      <c r="A1652" s="10" t="str">
        <f>IF(B1652="","",COUNTA($B$33:B1652)-COUNTBLANK($B$33:B1652))</f>
        <v/>
      </c>
      <c r="B1652" s="1"/>
      <c r="C1652" s="10" t="str">
        <f>IF(B1652="","",AVERAGE($B$33:B1652))</f>
        <v/>
      </c>
      <c r="D1652" s="10" t="str">
        <f>IF(B1652="","",_xlfn.STDEV.S($B$33:B1652))</f>
        <v/>
      </c>
      <c r="E1652" s="82" t="str">
        <f t="shared" si="161"/>
        <v/>
      </c>
      <c r="F1652" s="80" t="str">
        <f t="shared" si="158"/>
        <v/>
      </c>
      <c r="G1652" s="80" t="str">
        <f t="shared" si="159"/>
        <v/>
      </c>
      <c r="H1652" s="81" t="str">
        <f t="shared" si="162"/>
        <v/>
      </c>
      <c r="I1652" s="83" t="str">
        <f t="shared" si="157"/>
        <v/>
      </c>
      <c r="J1652" s="10" t="str">
        <f t="shared" si="160"/>
        <v/>
      </c>
    </row>
    <row r="1653" spans="1:10" x14ac:dyDescent="0.25">
      <c r="A1653" s="10" t="str">
        <f>IF(B1653="","",COUNTA($B$33:B1653)-COUNTBLANK($B$33:B1653))</f>
        <v/>
      </c>
      <c r="B1653" s="1"/>
      <c r="C1653" s="10" t="str">
        <f>IF(B1653="","",AVERAGE($B$33:B1653))</f>
        <v/>
      </c>
      <c r="D1653" s="10" t="str">
        <f>IF(B1653="","",_xlfn.STDEV.S($B$33:B1653))</f>
        <v/>
      </c>
      <c r="E1653" s="82" t="str">
        <f t="shared" si="161"/>
        <v/>
      </c>
      <c r="F1653" s="80" t="str">
        <f t="shared" si="158"/>
        <v/>
      </c>
      <c r="G1653" s="80" t="str">
        <f t="shared" si="159"/>
        <v/>
      </c>
      <c r="H1653" s="81" t="str">
        <f t="shared" si="162"/>
        <v/>
      </c>
      <c r="I1653" s="83" t="str">
        <f t="shared" si="157"/>
        <v/>
      </c>
      <c r="J1653" s="10" t="str">
        <f t="shared" si="160"/>
        <v/>
      </c>
    </row>
    <row r="1654" spans="1:10" x14ac:dyDescent="0.25">
      <c r="A1654" s="10" t="str">
        <f>IF(B1654="","",COUNTA($B$33:B1654)-COUNTBLANK($B$33:B1654))</f>
        <v/>
      </c>
      <c r="B1654" s="1"/>
      <c r="C1654" s="10" t="str">
        <f>IF(B1654="","",AVERAGE($B$33:B1654))</f>
        <v/>
      </c>
      <c r="D1654" s="10" t="str">
        <f>IF(B1654="","",_xlfn.STDEV.S($B$33:B1654))</f>
        <v/>
      </c>
      <c r="E1654" s="82" t="str">
        <f t="shared" si="161"/>
        <v/>
      </c>
      <c r="F1654" s="80" t="str">
        <f t="shared" si="158"/>
        <v/>
      </c>
      <c r="G1654" s="80" t="str">
        <f t="shared" si="159"/>
        <v/>
      </c>
      <c r="H1654" s="81" t="str">
        <f t="shared" si="162"/>
        <v/>
      </c>
      <c r="I1654" s="83" t="str">
        <f t="shared" si="157"/>
        <v/>
      </c>
      <c r="J1654" s="10" t="str">
        <f t="shared" si="160"/>
        <v/>
      </c>
    </row>
    <row r="1655" spans="1:10" x14ac:dyDescent="0.25">
      <c r="A1655" s="10" t="str">
        <f>IF(B1655="","",COUNTA($B$33:B1655)-COUNTBLANK($B$33:B1655))</f>
        <v/>
      </c>
      <c r="B1655" s="1"/>
      <c r="C1655" s="10" t="str">
        <f>IF(B1655="","",AVERAGE($B$33:B1655))</f>
        <v/>
      </c>
      <c r="D1655" s="10" t="str">
        <f>IF(B1655="","",_xlfn.STDEV.S($B$33:B1655))</f>
        <v/>
      </c>
      <c r="E1655" s="82" t="str">
        <f t="shared" si="161"/>
        <v/>
      </c>
      <c r="F1655" s="80" t="str">
        <f t="shared" si="158"/>
        <v/>
      </c>
      <c r="G1655" s="80" t="str">
        <f t="shared" si="159"/>
        <v/>
      </c>
      <c r="H1655" s="81" t="str">
        <f t="shared" si="162"/>
        <v/>
      </c>
      <c r="I1655" s="83" t="str">
        <f t="shared" si="157"/>
        <v/>
      </c>
      <c r="J1655" s="10" t="str">
        <f t="shared" si="160"/>
        <v/>
      </c>
    </row>
    <row r="1656" spans="1:10" x14ac:dyDescent="0.25">
      <c r="A1656" s="10" t="str">
        <f>IF(B1656="","",COUNTA($B$33:B1656)-COUNTBLANK($B$33:B1656))</f>
        <v/>
      </c>
      <c r="B1656" s="1"/>
      <c r="C1656" s="10" t="str">
        <f>IF(B1656="","",AVERAGE($B$33:B1656))</f>
        <v/>
      </c>
      <c r="D1656" s="10" t="str">
        <f>IF(B1656="","",_xlfn.STDEV.S($B$33:B1656))</f>
        <v/>
      </c>
      <c r="E1656" s="82" t="str">
        <f t="shared" si="161"/>
        <v/>
      </c>
      <c r="F1656" s="80" t="str">
        <f t="shared" si="158"/>
        <v/>
      </c>
      <c r="G1656" s="80" t="str">
        <f t="shared" si="159"/>
        <v/>
      </c>
      <c r="H1656" s="81" t="str">
        <f t="shared" si="162"/>
        <v/>
      </c>
      <c r="I1656" s="83" t="str">
        <f t="shared" si="157"/>
        <v/>
      </c>
      <c r="J1656" s="10" t="str">
        <f t="shared" si="160"/>
        <v/>
      </c>
    </row>
    <row r="1657" spans="1:10" x14ac:dyDescent="0.25">
      <c r="A1657" s="10" t="str">
        <f>IF(B1657="","",COUNTA($B$33:B1657)-COUNTBLANK($B$33:B1657))</f>
        <v/>
      </c>
      <c r="B1657" s="1"/>
      <c r="C1657" s="10" t="str">
        <f>IF(B1657="","",AVERAGE($B$33:B1657))</f>
        <v/>
      </c>
      <c r="D1657" s="10" t="str">
        <f>IF(B1657="","",_xlfn.STDEV.S($B$33:B1657))</f>
        <v/>
      </c>
      <c r="E1657" s="82" t="str">
        <f t="shared" si="161"/>
        <v/>
      </c>
      <c r="F1657" s="80" t="str">
        <f t="shared" si="158"/>
        <v/>
      </c>
      <c r="G1657" s="80" t="str">
        <f t="shared" si="159"/>
        <v/>
      </c>
      <c r="H1657" s="81" t="str">
        <f t="shared" si="162"/>
        <v/>
      </c>
      <c r="I1657" s="83" t="str">
        <f t="shared" si="157"/>
        <v/>
      </c>
      <c r="J1657" s="10" t="str">
        <f t="shared" si="160"/>
        <v/>
      </c>
    </row>
    <row r="1658" spans="1:10" x14ac:dyDescent="0.25">
      <c r="A1658" s="10" t="str">
        <f>IF(B1658="","",COUNTA($B$33:B1658)-COUNTBLANK($B$33:B1658))</f>
        <v/>
      </c>
      <c r="B1658" s="1"/>
      <c r="C1658" s="10" t="str">
        <f>IF(B1658="","",AVERAGE($B$33:B1658))</f>
        <v/>
      </c>
      <c r="D1658" s="10" t="str">
        <f>IF(B1658="","",_xlfn.STDEV.S($B$33:B1658))</f>
        <v/>
      </c>
      <c r="E1658" s="82" t="str">
        <f t="shared" si="161"/>
        <v/>
      </c>
      <c r="F1658" s="80" t="str">
        <f t="shared" si="158"/>
        <v/>
      </c>
      <c r="G1658" s="80" t="str">
        <f t="shared" si="159"/>
        <v/>
      </c>
      <c r="H1658" s="81" t="str">
        <f t="shared" si="162"/>
        <v/>
      </c>
      <c r="I1658" s="83" t="str">
        <f t="shared" si="157"/>
        <v/>
      </c>
      <c r="J1658" s="10" t="str">
        <f t="shared" si="160"/>
        <v/>
      </c>
    </row>
    <row r="1659" spans="1:10" x14ac:dyDescent="0.25">
      <c r="A1659" s="10" t="str">
        <f>IF(B1659="","",COUNTA($B$33:B1659)-COUNTBLANK($B$33:B1659))</f>
        <v/>
      </c>
      <c r="B1659" s="1"/>
      <c r="C1659" s="10" t="str">
        <f>IF(B1659="","",AVERAGE($B$33:B1659))</f>
        <v/>
      </c>
      <c r="D1659" s="10" t="str">
        <f>IF(B1659="","",_xlfn.STDEV.S($B$33:B1659))</f>
        <v/>
      </c>
      <c r="E1659" s="82" t="str">
        <f t="shared" si="161"/>
        <v/>
      </c>
      <c r="F1659" s="80" t="str">
        <f t="shared" si="158"/>
        <v/>
      </c>
      <c r="G1659" s="80" t="str">
        <f t="shared" si="159"/>
        <v/>
      </c>
      <c r="H1659" s="81" t="str">
        <f t="shared" si="162"/>
        <v/>
      </c>
      <c r="I1659" s="83" t="str">
        <f t="shared" si="157"/>
        <v/>
      </c>
      <c r="J1659" s="10" t="str">
        <f t="shared" si="160"/>
        <v/>
      </c>
    </row>
    <row r="1660" spans="1:10" x14ac:dyDescent="0.25">
      <c r="A1660" s="10" t="str">
        <f>IF(B1660="","",COUNTA($B$33:B1660)-COUNTBLANK($B$33:B1660))</f>
        <v/>
      </c>
      <c r="B1660" s="1"/>
      <c r="C1660" s="10" t="str">
        <f>IF(B1660="","",AVERAGE($B$33:B1660))</f>
        <v/>
      </c>
      <c r="D1660" s="10" t="str">
        <f>IF(B1660="","",_xlfn.STDEV.S($B$33:B1660))</f>
        <v/>
      </c>
      <c r="E1660" s="82" t="str">
        <f t="shared" si="161"/>
        <v/>
      </c>
      <c r="F1660" s="80" t="str">
        <f t="shared" si="158"/>
        <v/>
      </c>
      <c r="G1660" s="80" t="str">
        <f t="shared" si="159"/>
        <v/>
      </c>
      <c r="H1660" s="81" t="str">
        <f t="shared" si="162"/>
        <v/>
      </c>
      <c r="I1660" s="83" t="str">
        <f t="shared" si="157"/>
        <v/>
      </c>
      <c r="J1660" s="10" t="str">
        <f t="shared" si="160"/>
        <v/>
      </c>
    </row>
    <row r="1661" spans="1:10" x14ac:dyDescent="0.25">
      <c r="A1661" s="10" t="str">
        <f>IF(B1661="","",COUNTA($B$33:B1661)-COUNTBLANK($B$33:B1661))</f>
        <v/>
      </c>
      <c r="B1661" s="1"/>
      <c r="C1661" s="10" t="str">
        <f>IF(B1661="","",AVERAGE($B$33:B1661))</f>
        <v/>
      </c>
      <c r="D1661" s="10" t="str">
        <f>IF(B1661="","",_xlfn.STDEV.S($B$33:B1661))</f>
        <v/>
      </c>
      <c r="E1661" s="82" t="str">
        <f t="shared" si="161"/>
        <v/>
      </c>
      <c r="F1661" s="80" t="str">
        <f t="shared" si="158"/>
        <v/>
      </c>
      <c r="G1661" s="80" t="str">
        <f t="shared" si="159"/>
        <v/>
      </c>
      <c r="H1661" s="81" t="str">
        <f t="shared" si="162"/>
        <v/>
      </c>
      <c r="I1661" s="83" t="str">
        <f t="shared" si="157"/>
        <v/>
      </c>
      <c r="J1661" s="10" t="str">
        <f t="shared" si="160"/>
        <v/>
      </c>
    </row>
    <row r="1662" spans="1:10" x14ac:dyDescent="0.25">
      <c r="A1662" s="10" t="str">
        <f>IF(B1662="","",COUNTA($B$33:B1662)-COUNTBLANK($B$33:B1662))</f>
        <v/>
      </c>
      <c r="B1662" s="1"/>
      <c r="C1662" s="10" t="str">
        <f>IF(B1662="","",AVERAGE($B$33:B1662))</f>
        <v/>
      </c>
      <c r="D1662" s="10" t="str">
        <f>IF(B1662="","",_xlfn.STDEV.S($B$33:B1662))</f>
        <v/>
      </c>
      <c r="E1662" s="82" t="str">
        <f t="shared" si="161"/>
        <v/>
      </c>
      <c r="F1662" s="80" t="str">
        <f t="shared" si="158"/>
        <v/>
      </c>
      <c r="G1662" s="80" t="str">
        <f t="shared" si="159"/>
        <v/>
      </c>
      <c r="H1662" s="81" t="str">
        <f t="shared" si="162"/>
        <v/>
      </c>
      <c r="I1662" s="83" t="str">
        <f t="shared" si="157"/>
        <v/>
      </c>
      <c r="J1662" s="10" t="str">
        <f t="shared" si="160"/>
        <v/>
      </c>
    </row>
    <row r="1663" spans="1:10" x14ac:dyDescent="0.25">
      <c r="A1663" s="10" t="str">
        <f>IF(B1663="","",COUNTA($B$33:B1663)-COUNTBLANK($B$33:B1663))</f>
        <v/>
      </c>
      <c r="B1663" s="1"/>
      <c r="C1663" s="10" t="str">
        <f>IF(B1663="","",AVERAGE($B$33:B1663))</f>
        <v/>
      </c>
      <c r="D1663" s="10" t="str">
        <f>IF(B1663="","",_xlfn.STDEV.S($B$33:B1663))</f>
        <v/>
      </c>
      <c r="E1663" s="82" t="str">
        <f t="shared" si="161"/>
        <v/>
      </c>
      <c r="F1663" s="80" t="str">
        <f t="shared" si="158"/>
        <v/>
      </c>
      <c r="G1663" s="80" t="str">
        <f t="shared" si="159"/>
        <v/>
      </c>
      <c r="H1663" s="81" t="str">
        <f t="shared" si="162"/>
        <v/>
      </c>
      <c r="I1663" s="83" t="str">
        <f t="shared" si="157"/>
        <v/>
      </c>
      <c r="J1663" s="10" t="str">
        <f t="shared" si="160"/>
        <v/>
      </c>
    </row>
    <row r="1664" spans="1:10" x14ac:dyDescent="0.25">
      <c r="A1664" s="10" t="str">
        <f>IF(B1664="","",COUNTA($B$33:B1664)-COUNTBLANK($B$33:B1664))</f>
        <v/>
      </c>
      <c r="B1664" s="1"/>
      <c r="C1664" s="10" t="str">
        <f>IF(B1664="","",AVERAGE($B$33:B1664))</f>
        <v/>
      </c>
      <c r="D1664" s="10" t="str">
        <f>IF(B1664="","",_xlfn.STDEV.S($B$33:B1664))</f>
        <v/>
      </c>
      <c r="E1664" s="82" t="str">
        <f t="shared" si="161"/>
        <v/>
      </c>
      <c r="F1664" s="80" t="str">
        <f t="shared" si="158"/>
        <v/>
      </c>
      <c r="G1664" s="80" t="str">
        <f t="shared" si="159"/>
        <v/>
      </c>
      <c r="H1664" s="81" t="str">
        <f t="shared" si="162"/>
        <v/>
      </c>
      <c r="I1664" s="83" t="str">
        <f t="shared" si="157"/>
        <v/>
      </c>
      <c r="J1664" s="10" t="str">
        <f t="shared" si="160"/>
        <v/>
      </c>
    </row>
    <row r="1665" spans="1:10" x14ac:dyDescent="0.25">
      <c r="A1665" s="10" t="str">
        <f>IF(B1665="","",COUNTA($B$33:B1665)-COUNTBLANK($B$33:B1665))</f>
        <v/>
      </c>
      <c r="B1665" s="1"/>
      <c r="C1665" s="10" t="str">
        <f>IF(B1665="","",AVERAGE($B$33:B1665))</f>
        <v/>
      </c>
      <c r="D1665" s="10" t="str">
        <f>IF(B1665="","",_xlfn.STDEV.S($B$33:B1665))</f>
        <v/>
      </c>
      <c r="E1665" s="82" t="str">
        <f t="shared" si="161"/>
        <v/>
      </c>
      <c r="F1665" s="80" t="str">
        <f t="shared" si="158"/>
        <v/>
      </c>
      <c r="G1665" s="80" t="str">
        <f t="shared" si="159"/>
        <v/>
      </c>
      <c r="H1665" s="81" t="str">
        <f t="shared" si="162"/>
        <v/>
      </c>
      <c r="I1665" s="83" t="str">
        <f t="shared" si="157"/>
        <v/>
      </c>
      <c r="J1665" s="10" t="str">
        <f t="shared" si="160"/>
        <v/>
      </c>
    </row>
    <row r="1666" spans="1:10" x14ac:dyDescent="0.25">
      <c r="A1666" s="10" t="str">
        <f>IF(B1666="","",COUNTA($B$33:B1666)-COUNTBLANK($B$33:B1666))</f>
        <v/>
      </c>
      <c r="B1666" s="1"/>
      <c r="C1666" s="10" t="str">
        <f>IF(B1666="","",AVERAGE($B$33:B1666))</f>
        <v/>
      </c>
      <c r="D1666" s="10" t="str">
        <f>IF(B1666="","",_xlfn.STDEV.S($B$33:B1666))</f>
        <v/>
      </c>
      <c r="E1666" s="82" t="str">
        <f t="shared" si="161"/>
        <v/>
      </c>
      <c r="F1666" s="80" t="str">
        <f t="shared" si="158"/>
        <v/>
      </c>
      <c r="G1666" s="80" t="str">
        <f t="shared" si="159"/>
        <v/>
      </c>
      <c r="H1666" s="81" t="str">
        <f t="shared" si="162"/>
        <v/>
      </c>
      <c r="I1666" s="83" t="str">
        <f t="shared" si="157"/>
        <v/>
      </c>
      <c r="J1666" s="10" t="str">
        <f t="shared" si="160"/>
        <v/>
      </c>
    </row>
    <row r="1667" spans="1:10" x14ac:dyDescent="0.25">
      <c r="A1667" s="10" t="str">
        <f>IF(B1667="","",COUNTA($B$33:B1667)-COUNTBLANK($B$33:B1667))</f>
        <v/>
      </c>
      <c r="B1667" s="1"/>
      <c r="C1667" s="10" t="str">
        <f>IF(B1667="","",AVERAGE($B$33:B1667))</f>
        <v/>
      </c>
      <c r="D1667" s="10" t="str">
        <f>IF(B1667="","",_xlfn.STDEV.S($B$33:B1667))</f>
        <v/>
      </c>
      <c r="E1667" s="82" t="str">
        <f t="shared" si="161"/>
        <v/>
      </c>
      <c r="F1667" s="80" t="str">
        <f t="shared" si="158"/>
        <v/>
      </c>
      <c r="G1667" s="80" t="str">
        <f t="shared" si="159"/>
        <v/>
      </c>
      <c r="H1667" s="81" t="str">
        <f t="shared" si="162"/>
        <v/>
      </c>
      <c r="I1667" s="83" t="str">
        <f t="shared" si="157"/>
        <v/>
      </c>
      <c r="J1667" s="10" t="str">
        <f t="shared" si="160"/>
        <v/>
      </c>
    </row>
    <row r="1668" spans="1:10" x14ac:dyDescent="0.25">
      <c r="A1668" s="10" t="str">
        <f>IF(B1668="","",COUNTA($B$33:B1668)-COUNTBLANK($B$33:B1668))</f>
        <v/>
      </c>
      <c r="B1668" s="1"/>
      <c r="C1668" s="10" t="str">
        <f>IF(B1668="","",AVERAGE($B$33:B1668))</f>
        <v/>
      </c>
      <c r="D1668" s="10" t="str">
        <f>IF(B1668="","",_xlfn.STDEV.S($B$33:B1668))</f>
        <v/>
      </c>
      <c r="E1668" s="82" t="str">
        <f t="shared" si="161"/>
        <v/>
      </c>
      <c r="F1668" s="80" t="str">
        <f t="shared" si="158"/>
        <v/>
      </c>
      <c r="G1668" s="80" t="str">
        <f t="shared" si="159"/>
        <v/>
      </c>
      <c r="H1668" s="81" t="str">
        <f t="shared" si="162"/>
        <v/>
      </c>
      <c r="I1668" s="83" t="str">
        <f t="shared" si="157"/>
        <v/>
      </c>
      <c r="J1668" s="10" t="str">
        <f t="shared" si="160"/>
        <v/>
      </c>
    </row>
    <row r="1669" spans="1:10" x14ac:dyDescent="0.25">
      <c r="A1669" s="10" t="str">
        <f>IF(B1669="","",COUNTA($B$33:B1669)-COUNTBLANK($B$33:B1669))</f>
        <v/>
      </c>
      <c r="B1669" s="1"/>
      <c r="C1669" s="10" t="str">
        <f>IF(B1669="","",AVERAGE($B$33:B1669))</f>
        <v/>
      </c>
      <c r="D1669" s="10" t="str">
        <f>IF(B1669="","",_xlfn.STDEV.S($B$33:B1669))</f>
        <v/>
      </c>
      <c r="E1669" s="82" t="str">
        <f t="shared" si="161"/>
        <v/>
      </c>
      <c r="F1669" s="80" t="str">
        <f t="shared" si="158"/>
        <v/>
      </c>
      <c r="G1669" s="80" t="str">
        <f t="shared" si="159"/>
        <v/>
      </c>
      <c r="H1669" s="81" t="str">
        <f t="shared" si="162"/>
        <v/>
      </c>
      <c r="I1669" s="83" t="str">
        <f t="shared" si="157"/>
        <v/>
      </c>
      <c r="J1669" s="10" t="str">
        <f t="shared" si="160"/>
        <v/>
      </c>
    </row>
    <row r="1670" spans="1:10" x14ac:dyDescent="0.25">
      <c r="A1670" s="10" t="str">
        <f>IF(B1670="","",COUNTA($B$33:B1670)-COUNTBLANK($B$33:B1670))</f>
        <v/>
      </c>
      <c r="B1670" s="1"/>
      <c r="C1670" s="10" t="str">
        <f>IF(B1670="","",AVERAGE($B$33:B1670))</f>
        <v/>
      </c>
      <c r="D1670" s="10" t="str">
        <f>IF(B1670="","",_xlfn.STDEV.S($B$33:B1670))</f>
        <v/>
      </c>
      <c r="E1670" s="82" t="str">
        <f t="shared" si="161"/>
        <v/>
      </c>
      <c r="F1670" s="80" t="str">
        <f t="shared" si="158"/>
        <v/>
      </c>
      <c r="G1670" s="80" t="str">
        <f t="shared" si="159"/>
        <v/>
      </c>
      <c r="H1670" s="81" t="str">
        <f t="shared" si="162"/>
        <v/>
      </c>
      <c r="I1670" s="83" t="str">
        <f t="shared" si="157"/>
        <v/>
      </c>
      <c r="J1670" s="10" t="str">
        <f t="shared" si="160"/>
        <v/>
      </c>
    </row>
    <row r="1671" spans="1:10" x14ac:dyDescent="0.25">
      <c r="A1671" s="10" t="str">
        <f>IF(B1671="","",COUNTA($B$33:B1671)-COUNTBLANK($B$33:B1671))</f>
        <v/>
      </c>
      <c r="B1671" s="1"/>
      <c r="C1671" s="10" t="str">
        <f>IF(B1671="","",AVERAGE($B$33:B1671))</f>
        <v/>
      </c>
      <c r="D1671" s="10" t="str">
        <f>IF(B1671="","",_xlfn.STDEV.S($B$33:B1671))</f>
        <v/>
      </c>
      <c r="E1671" s="82" t="str">
        <f t="shared" si="161"/>
        <v/>
      </c>
      <c r="F1671" s="80" t="str">
        <f t="shared" si="158"/>
        <v/>
      </c>
      <c r="G1671" s="80" t="str">
        <f t="shared" si="159"/>
        <v/>
      </c>
      <c r="H1671" s="81" t="str">
        <f t="shared" si="162"/>
        <v/>
      </c>
      <c r="I1671" s="83" t="str">
        <f t="shared" si="157"/>
        <v/>
      </c>
      <c r="J1671" s="10" t="str">
        <f t="shared" si="160"/>
        <v/>
      </c>
    </row>
    <row r="1672" spans="1:10" x14ac:dyDescent="0.25">
      <c r="A1672" s="10" t="str">
        <f>IF(B1672="","",COUNTA($B$33:B1672)-COUNTBLANK($B$33:B1672))</f>
        <v/>
      </c>
      <c r="B1672" s="1"/>
      <c r="C1672" s="10" t="str">
        <f>IF(B1672="","",AVERAGE($B$33:B1672))</f>
        <v/>
      </c>
      <c r="D1672" s="10" t="str">
        <f>IF(B1672="","",_xlfn.STDEV.S($B$33:B1672))</f>
        <v/>
      </c>
      <c r="E1672" s="82" t="str">
        <f t="shared" si="161"/>
        <v/>
      </c>
      <c r="F1672" s="80" t="str">
        <f t="shared" si="158"/>
        <v/>
      </c>
      <c r="G1672" s="80" t="str">
        <f t="shared" si="159"/>
        <v/>
      </c>
      <c r="H1672" s="81" t="str">
        <f t="shared" si="162"/>
        <v/>
      </c>
      <c r="I1672" s="83" t="str">
        <f t="shared" si="157"/>
        <v/>
      </c>
      <c r="J1672" s="10" t="str">
        <f t="shared" si="160"/>
        <v/>
      </c>
    </row>
    <row r="1673" spans="1:10" x14ac:dyDescent="0.25">
      <c r="A1673" s="10" t="str">
        <f>IF(B1673="","",COUNTA($B$33:B1673)-COUNTBLANK($B$33:B1673))</f>
        <v/>
      </c>
      <c r="B1673" s="1"/>
      <c r="C1673" s="10" t="str">
        <f>IF(B1673="","",AVERAGE($B$33:B1673))</f>
        <v/>
      </c>
      <c r="D1673" s="10" t="str">
        <f>IF(B1673="","",_xlfn.STDEV.S($B$33:B1673))</f>
        <v/>
      </c>
      <c r="E1673" s="82" t="str">
        <f t="shared" si="161"/>
        <v/>
      </c>
      <c r="F1673" s="80" t="str">
        <f t="shared" si="158"/>
        <v/>
      </c>
      <c r="G1673" s="80" t="str">
        <f t="shared" si="159"/>
        <v/>
      </c>
      <c r="H1673" s="81" t="str">
        <f t="shared" si="162"/>
        <v/>
      </c>
      <c r="I1673" s="83" t="str">
        <f t="shared" si="157"/>
        <v/>
      </c>
      <c r="J1673" s="10" t="str">
        <f t="shared" si="160"/>
        <v/>
      </c>
    </row>
    <row r="1674" spans="1:10" x14ac:dyDescent="0.25">
      <c r="A1674" s="10" t="str">
        <f>IF(B1674="","",COUNTA($B$33:B1674)-COUNTBLANK($B$33:B1674))</f>
        <v/>
      </c>
      <c r="B1674" s="1"/>
      <c r="C1674" s="10" t="str">
        <f>IF(B1674="","",AVERAGE($B$33:B1674))</f>
        <v/>
      </c>
      <c r="D1674" s="10" t="str">
        <f>IF(B1674="","",_xlfn.STDEV.S($B$33:B1674))</f>
        <v/>
      </c>
      <c r="E1674" s="82" t="str">
        <f t="shared" si="161"/>
        <v/>
      </c>
      <c r="F1674" s="80" t="str">
        <f t="shared" si="158"/>
        <v/>
      </c>
      <c r="G1674" s="80" t="str">
        <f t="shared" si="159"/>
        <v/>
      </c>
      <c r="H1674" s="81" t="str">
        <f t="shared" si="162"/>
        <v/>
      </c>
      <c r="I1674" s="83" t="str">
        <f t="shared" si="157"/>
        <v/>
      </c>
      <c r="J1674" s="10" t="str">
        <f t="shared" si="160"/>
        <v/>
      </c>
    </row>
    <row r="1675" spans="1:10" x14ac:dyDescent="0.25">
      <c r="A1675" s="10" t="str">
        <f>IF(B1675="","",COUNTA($B$33:B1675)-COUNTBLANK($B$33:B1675))</f>
        <v/>
      </c>
      <c r="B1675" s="1"/>
      <c r="C1675" s="10" t="str">
        <f>IF(B1675="","",AVERAGE($B$33:B1675))</f>
        <v/>
      </c>
      <c r="D1675" s="10" t="str">
        <f>IF(B1675="","",_xlfn.STDEV.S($B$33:B1675))</f>
        <v/>
      </c>
      <c r="E1675" s="82" t="str">
        <f t="shared" si="161"/>
        <v/>
      </c>
      <c r="F1675" s="80" t="str">
        <f t="shared" si="158"/>
        <v/>
      </c>
      <c r="G1675" s="80" t="str">
        <f t="shared" si="159"/>
        <v/>
      </c>
      <c r="H1675" s="81" t="str">
        <f t="shared" si="162"/>
        <v/>
      </c>
      <c r="I1675" s="83" t="str">
        <f t="shared" si="157"/>
        <v/>
      </c>
      <c r="J1675" s="10" t="str">
        <f t="shared" si="160"/>
        <v/>
      </c>
    </row>
    <row r="1676" spans="1:10" x14ac:dyDescent="0.25">
      <c r="A1676" s="10" t="str">
        <f>IF(B1676="","",COUNTA($B$33:B1676)-COUNTBLANK($B$33:B1676))</f>
        <v/>
      </c>
      <c r="B1676" s="1"/>
      <c r="C1676" s="10" t="str">
        <f>IF(B1676="","",AVERAGE($B$33:B1676))</f>
        <v/>
      </c>
      <c r="D1676" s="10" t="str">
        <f>IF(B1676="","",_xlfn.STDEV.S($B$33:B1676))</f>
        <v/>
      </c>
      <c r="E1676" s="82" t="str">
        <f t="shared" si="161"/>
        <v/>
      </c>
      <c r="F1676" s="80" t="str">
        <f t="shared" si="158"/>
        <v/>
      </c>
      <c r="G1676" s="80" t="str">
        <f t="shared" si="159"/>
        <v/>
      </c>
      <c r="H1676" s="81" t="str">
        <f t="shared" si="162"/>
        <v/>
      </c>
      <c r="I1676" s="83" t="str">
        <f t="shared" si="157"/>
        <v/>
      </c>
      <c r="J1676" s="10" t="str">
        <f t="shared" si="160"/>
        <v/>
      </c>
    </row>
    <row r="1677" spans="1:10" x14ac:dyDescent="0.25">
      <c r="A1677" s="10" t="str">
        <f>IF(B1677="","",COUNTA($B$33:B1677)-COUNTBLANK($B$33:B1677))</f>
        <v/>
      </c>
      <c r="B1677" s="1"/>
      <c r="C1677" s="10" t="str">
        <f>IF(B1677="","",AVERAGE($B$33:B1677))</f>
        <v/>
      </c>
      <c r="D1677" s="10" t="str">
        <f>IF(B1677="","",_xlfn.STDEV.S($B$33:B1677))</f>
        <v/>
      </c>
      <c r="E1677" s="82" t="str">
        <f t="shared" si="161"/>
        <v/>
      </c>
      <c r="F1677" s="80" t="str">
        <f t="shared" si="158"/>
        <v/>
      </c>
      <c r="G1677" s="80" t="str">
        <f t="shared" si="159"/>
        <v/>
      </c>
      <c r="H1677" s="81" t="str">
        <f t="shared" si="162"/>
        <v/>
      </c>
      <c r="I1677" s="83" t="str">
        <f t="shared" si="157"/>
        <v/>
      </c>
      <c r="J1677" s="10" t="str">
        <f t="shared" si="160"/>
        <v/>
      </c>
    </row>
    <row r="1678" spans="1:10" x14ac:dyDescent="0.25">
      <c r="A1678" s="10" t="str">
        <f>IF(B1678="","",COUNTA($B$33:B1678)-COUNTBLANK($B$33:B1678))</f>
        <v/>
      </c>
      <c r="B1678" s="1"/>
      <c r="C1678" s="10" t="str">
        <f>IF(B1678="","",AVERAGE($B$33:B1678))</f>
        <v/>
      </c>
      <c r="D1678" s="10" t="str">
        <f>IF(B1678="","",_xlfn.STDEV.S($B$33:B1678))</f>
        <v/>
      </c>
      <c r="E1678" s="82" t="str">
        <f t="shared" si="161"/>
        <v/>
      </c>
      <c r="F1678" s="80" t="str">
        <f t="shared" si="158"/>
        <v/>
      </c>
      <c r="G1678" s="80" t="str">
        <f t="shared" si="159"/>
        <v/>
      </c>
      <c r="H1678" s="81" t="str">
        <f t="shared" si="162"/>
        <v/>
      </c>
      <c r="I1678" s="83" t="str">
        <f t="shared" si="157"/>
        <v/>
      </c>
      <c r="J1678" s="10" t="str">
        <f t="shared" si="160"/>
        <v/>
      </c>
    </row>
    <row r="1679" spans="1:10" x14ac:dyDescent="0.25">
      <c r="A1679" s="10" t="str">
        <f>IF(B1679="","",COUNTA($B$33:B1679)-COUNTBLANK($B$33:B1679))</f>
        <v/>
      </c>
      <c r="B1679" s="1"/>
      <c r="C1679" s="10" t="str">
        <f>IF(B1679="","",AVERAGE($B$33:B1679))</f>
        <v/>
      </c>
      <c r="D1679" s="10" t="str">
        <f>IF(B1679="","",_xlfn.STDEV.S($B$33:B1679))</f>
        <v/>
      </c>
      <c r="E1679" s="82" t="str">
        <f t="shared" si="161"/>
        <v/>
      </c>
      <c r="F1679" s="80" t="str">
        <f t="shared" si="158"/>
        <v/>
      </c>
      <c r="G1679" s="80" t="str">
        <f t="shared" si="159"/>
        <v/>
      </c>
      <c r="H1679" s="81" t="str">
        <f t="shared" si="162"/>
        <v/>
      </c>
      <c r="I1679" s="83" t="str">
        <f t="shared" si="157"/>
        <v/>
      </c>
      <c r="J1679" s="10" t="str">
        <f t="shared" si="160"/>
        <v/>
      </c>
    </row>
    <row r="1680" spans="1:10" x14ac:dyDescent="0.25">
      <c r="A1680" s="10" t="str">
        <f>IF(B1680="","",COUNTA($B$33:B1680)-COUNTBLANK($B$33:B1680))</f>
        <v/>
      </c>
      <c r="B1680" s="1"/>
      <c r="C1680" s="10" t="str">
        <f>IF(B1680="","",AVERAGE($B$33:B1680))</f>
        <v/>
      </c>
      <c r="D1680" s="10" t="str">
        <f>IF(B1680="","",_xlfn.STDEV.S($B$33:B1680))</f>
        <v/>
      </c>
      <c r="E1680" s="82" t="str">
        <f t="shared" si="161"/>
        <v/>
      </c>
      <c r="F1680" s="80" t="str">
        <f t="shared" si="158"/>
        <v/>
      </c>
      <c r="G1680" s="80" t="str">
        <f t="shared" si="159"/>
        <v/>
      </c>
      <c r="H1680" s="81" t="str">
        <f t="shared" si="162"/>
        <v/>
      </c>
      <c r="I1680" s="83" t="str">
        <f t="shared" ref="I1680:I1743" si="163">IF(D1680="","",_xlfn.CONFIDENCE.NORM(1-$C$11,E1680,A1680))</f>
        <v/>
      </c>
      <c r="J1680" s="10" t="str">
        <f t="shared" si="160"/>
        <v/>
      </c>
    </row>
    <row r="1681" spans="1:10" x14ac:dyDescent="0.25">
      <c r="A1681" s="10" t="str">
        <f>IF(B1681="","",COUNTA($B$33:B1681)-COUNTBLANK($B$33:B1681))</f>
        <v/>
      </c>
      <c r="B1681" s="1"/>
      <c r="C1681" s="10" t="str">
        <f>IF(B1681="","",AVERAGE($B$33:B1681))</f>
        <v/>
      </c>
      <c r="D1681" s="10" t="str">
        <f>IF(B1681="","",_xlfn.STDEV.S($B$33:B1681))</f>
        <v/>
      </c>
      <c r="E1681" s="82" t="str">
        <f t="shared" si="161"/>
        <v/>
      </c>
      <c r="F1681" s="80" t="str">
        <f t="shared" si="158"/>
        <v/>
      </c>
      <c r="G1681" s="80" t="str">
        <f t="shared" si="159"/>
        <v/>
      </c>
      <c r="H1681" s="81" t="str">
        <f t="shared" si="162"/>
        <v/>
      </c>
      <c r="I1681" s="83" t="str">
        <f t="shared" si="163"/>
        <v/>
      </c>
      <c r="J1681" s="10" t="str">
        <f t="shared" si="160"/>
        <v/>
      </c>
    </row>
    <row r="1682" spans="1:10" x14ac:dyDescent="0.25">
      <c r="A1682" s="10" t="str">
        <f>IF(B1682="","",COUNTA($B$33:B1682)-COUNTBLANK($B$33:B1682))</f>
        <v/>
      </c>
      <c r="B1682" s="1"/>
      <c r="C1682" s="10" t="str">
        <f>IF(B1682="","",AVERAGE($B$33:B1682))</f>
        <v/>
      </c>
      <c r="D1682" s="10" t="str">
        <f>IF(B1682="","",_xlfn.STDEV.S($B$33:B1682))</f>
        <v/>
      </c>
      <c r="E1682" s="82" t="str">
        <f t="shared" si="161"/>
        <v/>
      </c>
      <c r="F1682" s="80" t="str">
        <f t="shared" si="158"/>
        <v/>
      </c>
      <c r="G1682" s="80" t="str">
        <f t="shared" si="159"/>
        <v/>
      </c>
      <c r="H1682" s="81" t="str">
        <f t="shared" si="162"/>
        <v/>
      </c>
      <c r="I1682" s="83" t="str">
        <f t="shared" si="163"/>
        <v/>
      </c>
      <c r="J1682" s="10" t="str">
        <f t="shared" si="160"/>
        <v/>
      </c>
    </row>
    <row r="1683" spans="1:10" x14ac:dyDescent="0.25">
      <c r="A1683" s="10" t="str">
        <f>IF(B1683="","",COUNTA($B$33:B1683)-COUNTBLANK($B$33:B1683))</f>
        <v/>
      </c>
      <c r="B1683" s="1"/>
      <c r="C1683" s="10" t="str">
        <f>IF(B1683="","",AVERAGE($B$33:B1683))</f>
        <v/>
      </c>
      <c r="D1683" s="10" t="str">
        <f>IF(B1683="","",_xlfn.STDEV.S($B$33:B1683))</f>
        <v/>
      </c>
      <c r="E1683" s="82" t="str">
        <f t="shared" si="161"/>
        <v/>
      </c>
      <c r="F1683" s="80" t="str">
        <f t="shared" si="158"/>
        <v/>
      </c>
      <c r="G1683" s="80" t="str">
        <f t="shared" si="159"/>
        <v/>
      </c>
      <c r="H1683" s="81" t="str">
        <f t="shared" si="162"/>
        <v/>
      </c>
      <c r="I1683" s="83" t="str">
        <f t="shared" si="163"/>
        <v/>
      </c>
      <c r="J1683" s="10" t="str">
        <f t="shared" si="160"/>
        <v/>
      </c>
    </row>
    <row r="1684" spans="1:10" x14ac:dyDescent="0.25">
      <c r="A1684" s="10" t="str">
        <f>IF(B1684="","",COUNTA($B$33:B1684)-COUNTBLANK($B$33:B1684))</f>
        <v/>
      </c>
      <c r="B1684" s="1"/>
      <c r="C1684" s="10" t="str">
        <f>IF(B1684="","",AVERAGE($B$33:B1684))</f>
        <v/>
      </c>
      <c r="D1684" s="10" t="str">
        <f>IF(B1684="","",_xlfn.STDEV.S($B$33:B1684))</f>
        <v/>
      </c>
      <c r="E1684" s="82" t="str">
        <f t="shared" si="161"/>
        <v/>
      </c>
      <c r="F1684" s="80" t="str">
        <f t="shared" si="158"/>
        <v/>
      </c>
      <c r="G1684" s="80" t="str">
        <f t="shared" si="159"/>
        <v/>
      </c>
      <c r="H1684" s="81" t="str">
        <f t="shared" si="162"/>
        <v/>
      </c>
      <c r="I1684" s="83" t="str">
        <f t="shared" si="163"/>
        <v/>
      </c>
      <c r="J1684" s="10" t="str">
        <f t="shared" si="160"/>
        <v/>
      </c>
    </row>
    <row r="1685" spans="1:10" x14ac:dyDescent="0.25">
      <c r="A1685" s="10" t="str">
        <f>IF(B1685="","",COUNTA($B$33:B1685)-COUNTBLANK($B$33:B1685))</f>
        <v/>
      </c>
      <c r="B1685" s="1"/>
      <c r="C1685" s="10" t="str">
        <f>IF(B1685="","",AVERAGE($B$33:B1685))</f>
        <v/>
      </c>
      <c r="D1685" s="10" t="str">
        <f>IF(B1685="","",_xlfn.STDEV.S($B$33:B1685))</f>
        <v/>
      </c>
      <c r="E1685" s="82" t="str">
        <f t="shared" si="161"/>
        <v/>
      </c>
      <c r="F1685" s="80" t="str">
        <f t="shared" si="158"/>
        <v/>
      </c>
      <c r="G1685" s="80" t="str">
        <f t="shared" si="159"/>
        <v/>
      </c>
      <c r="H1685" s="81" t="str">
        <f t="shared" si="162"/>
        <v/>
      </c>
      <c r="I1685" s="83" t="str">
        <f t="shared" si="163"/>
        <v/>
      </c>
      <c r="J1685" s="10" t="str">
        <f t="shared" si="160"/>
        <v/>
      </c>
    </row>
    <row r="1686" spans="1:10" x14ac:dyDescent="0.25">
      <c r="A1686" s="10" t="str">
        <f>IF(B1686="","",COUNTA($B$33:B1686)-COUNTBLANK($B$33:B1686))</f>
        <v/>
      </c>
      <c r="B1686" s="1"/>
      <c r="C1686" s="10" t="str">
        <f>IF(B1686="","",AVERAGE($B$33:B1686))</f>
        <v/>
      </c>
      <c r="D1686" s="10" t="str">
        <f>IF(B1686="","",_xlfn.STDEV.S($B$33:B1686))</f>
        <v/>
      </c>
      <c r="E1686" s="82" t="str">
        <f t="shared" si="161"/>
        <v/>
      </c>
      <c r="F1686" s="80" t="str">
        <f t="shared" si="158"/>
        <v/>
      </c>
      <c r="G1686" s="80" t="str">
        <f t="shared" si="159"/>
        <v/>
      </c>
      <c r="H1686" s="81" t="str">
        <f t="shared" si="162"/>
        <v/>
      </c>
      <c r="I1686" s="83" t="str">
        <f t="shared" si="163"/>
        <v/>
      </c>
      <c r="J1686" s="10" t="str">
        <f t="shared" si="160"/>
        <v/>
      </c>
    </row>
    <row r="1687" spans="1:10" x14ac:dyDescent="0.25">
      <c r="A1687" s="10" t="str">
        <f>IF(B1687="","",COUNTA($B$33:B1687)-COUNTBLANK($B$33:B1687))</f>
        <v/>
      </c>
      <c r="B1687" s="1"/>
      <c r="C1687" s="10" t="str">
        <f>IF(B1687="","",AVERAGE($B$33:B1687))</f>
        <v/>
      </c>
      <c r="D1687" s="10" t="str">
        <f>IF(B1687="","",_xlfn.STDEV.S($B$33:B1687))</f>
        <v/>
      </c>
      <c r="E1687" s="82" t="str">
        <f t="shared" si="161"/>
        <v/>
      </c>
      <c r="F1687" s="80" t="str">
        <f t="shared" si="158"/>
        <v/>
      </c>
      <c r="G1687" s="80" t="str">
        <f t="shared" si="159"/>
        <v/>
      </c>
      <c r="H1687" s="81" t="str">
        <f t="shared" si="162"/>
        <v/>
      </c>
      <c r="I1687" s="83" t="str">
        <f t="shared" si="163"/>
        <v/>
      </c>
      <c r="J1687" s="10" t="str">
        <f t="shared" si="160"/>
        <v/>
      </c>
    </row>
    <row r="1688" spans="1:10" x14ac:dyDescent="0.25">
      <c r="A1688" s="10" t="str">
        <f>IF(B1688="","",COUNTA($B$33:B1688)-COUNTBLANK($B$33:B1688))</f>
        <v/>
      </c>
      <c r="B1688" s="1"/>
      <c r="C1688" s="10" t="str">
        <f>IF(B1688="","",AVERAGE($B$33:B1688))</f>
        <v/>
      </c>
      <c r="D1688" s="10" t="str">
        <f>IF(B1688="","",_xlfn.STDEV.S($B$33:B1688))</f>
        <v/>
      </c>
      <c r="E1688" s="82" t="str">
        <f t="shared" si="161"/>
        <v/>
      </c>
      <c r="F1688" s="80" t="str">
        <f t="shared" si="158"/>
        <v/>
      </c>
      <c r="G1688" s="80" t="str">
        <f t="shared" si="159"/>
        <v/>
      </c>
      <c r="H1688" s="81" t="str">
        <f t="shared" si="162"/>
        <v/>
      </c>
      <c r="I1688" s="83" t="str">
        <f t="shared" si="163"/>
        <v/>
      </c>
      <c r="J1688" s="10" t="str">
        <f t="shared" si="160"/>
        <v/>
      </c>
    </row>
    <row r="1689" spans="1:10" x14ac:dyDescent="0.25">
      <c r="A1689" s="10" t="str">
        <f>IF(B1689="","",COUNTA($B$33:B1689)-COUNTBLANK($B$33:B1689))</f>
        <v/>
      </c>
      <c r="B1689" s="1"/>
      <c r="C1689" s="10" t="str">
        <f>IF(B1689="","",AVERAGE($B$33:B1689))</f>
        <v/>
      </c>
      <c r="D1689" s="10" t="str">
        <f>IF(B1689="","",_xlfn.STDEV.S($B$33:B1689))</f>
        <v/>
      </c>
      <c r="E1689" s="82" t="str">
        <f t="shared" si="161"/>
        <v/>
      </c>
      <c r="F1689" s="80" t="str">
        <f t="shared" si="158"/>
        <v/>
      </c>
      <c r="G1689" s="80" t="str">
        <f t="shared" si="159"/>
        <v/>
      </c>
      <c r="H1689" s="81" t="str">
        <f t="shared" si="162"/>
        <v/>
      </c>
      <c r="I1689" s="83" t="str">
        <f t="shared" si="163"/>
        <v/>
      </c>
      <c r="J1689" s="10" t="str">
        <f t="shared" si="160"/>
        <v/>
      </c>
    </row>
    <row r="1690" spans="1:10" x14ac:dyDescent="0.25">
      <c r="A1690" s="10" t="str">
        <f>IF(B1690="","",COUNTA($B$33:B1690)-COUNTBLANK($B$33:B1690))</f>
        <v/>
      </c>
      <c r="B1690" s="1"/>
      <c r="C1690" s="10" t="str">
        <f>IF(B1690="","",AVERAGE($B$33:B1690))</f>
        <v/>
      </c>
      <c r="D1690" s="10" t="str">
        <f>IF(B1690="","",_xlfn.STDEV.S($B$33:B1690))</f>
        <v/>
      </c>
      <c r="E1690" s="82" t="str">
        <f t="shared" si="161"/>
        <v/>
      </c>
      <c r="F1690" s="80" t="str">
        <f t="shared" si="158"/>
        <v/>
      </c>
      <c r="G1690" s="80" t="str">
        <f t="shared" si="159"/>
        <v/>
      </c>
      <c r="H1690" s="81" t="str">
        <f t="shared" si="162"/>
        <v/>
      </c>
      <c r="I1690" s="83" t="str">
        <f t="shared" si="163"/>
        <v/>
      </c>
      <c r="J1690" s="10" t="str">
        <f t="shared" si="160"/>
        <v/>
      </c>
    </row>
    <row r="1691" spans="1:10" x14ac:dyDescent="0.25">
      <c r="A1691" s="10" t="str">
        <f>IF(B1691="","",COUNTA($B$33:B1691)-COUNTBLANK($B$33:B1691))</f>
        <v/>
      </c>
      <c r="B1691" s="1"/>
      <c r="C1691" s="10" t="str">
        <f>IF(B1691="","",AVERAGE($B$33:B1691))</f>
        <v/>
      </c>
      <c r="D1691" s="10" t="str">
        <f>IF(B1691="","",_xlfn.STDEV.S($B$33:B1691))</f>
        <v/>
      </c>
      <c r="E1691" s="82" t="str">
        <f t="shared" si="161"/>
        <v/>
      </c>
      <c r="F1691" s="80" t="str">
        <f t="shared" si="158"/>
        <v/>
      </c>
      <c r="G1691" s="80" t="str">
        <f t="shared" si="159"/>
        <v/>
      </c>
      <c r="H1691" s="81" t="str">
        <f t="shared" si="162"/>
        <v/>
      </c>
      <c r="I1691" s="83" t="str">
        <f t="shared" si="163"/>
        <v/>
      </c>
      <c r="J1691" s="10" t="str">
        <f t="shared" si="160"/>
        <v/>
      </c>
    </row>
    <row r="1692" spans="1:10" x14ac:dyDescent="0.25">
      <c r="A1692" s="10" t="str">
        <f>IF(B1692="","",COUNTA($B$33:B1692)-COUNTBLANK($B$33:B1692))</f>
        <v/>
      </c>
      <c r="B1692" s="1"/>
      <c r="C1692" s="10" t="str">
        <f>IF(B1692="","",AVERAGE($B$33:B1692))</f>
        <v/>
      </c>
      <c r="D1692" s="10" t="str">
        <f>IF(B1692="","",_xlfn.STDEV.S($B$33:B1692))</f>
        <v/>
      </c>
      <c r="E1692" s="82" t="str">
        <f t="shared" si="161"/>
        <v/>
      </c>
      <c r="F1692" s="80" t="str">
        <f t="shared" si="158"/>
        <v/>
      </c>
      <c r="G1692" s="80" t="str">
        <f t="shared" si="159"/>
        <v/>
      </c>
      <c r="H1692" s="81" t="str">
        <f t="shared" si="162"/>
        <v/>
      </c>
      <c r="I1692" s="83" t="str">
        <f t="shared" si="163"/>
        <v/>
      </c>
      <c r="J1692" s="10" t="str">
        <f t="shared" si="160"/>
        <v/>
      </c>
    </row>
    <row r="1693" spans="1:10" x14ac:dyDescent="0.25">
      <c r="A1693" s="10" t="str">
        <f>IF(B1693="","",COUNTA($B$33:B1693)-COUNTBLANK($B$33:B1693))</f>
        <v/>
      </c>
      <c r="B1693" s="1"/>
      <c r="C1693" s="10" t="str">
        <f>IF(B1693="","",AVERAGE($B$33:B1693))</f>
        <v/>
      </c>
      <c r="D1693" s="10" t="str">
        <f>IF(B1693="","",_xlfn.STDEV.S($B$33:B1693))</f>
        <v/>
      </c>
      <c r="E1693" s="82" t="str">
        <f t="shared" si="161"/>
        <v/>
      </c>
      <c r="F1693" s="80" t="str">
        <f t="shared" si="158"/>
        <v/>
      </c>
      <c r="G1693" s="80" t="str">
        <f t="shared" si="159"/>
        <v/>
      </c>
      <c r="H1693" s="81" t="str">
        <f t="shared" si="162"/>
        <v/>
      </c>
      <c r="I1693" s="83" t="str">
        <f t="shared" si="163"/>
        <v/>
      </c>
      <c r="J1693" s="10" t="str">
        <f t="shared" si="160"/>
        <v/>
      </c>
    </row>
    <row r="1694" spans="1:10" x14ac:dyDescent="0.25">
      <c r="A1694" s="10" t="str">
        <f>IF(B1694="","",COUNTA($B$33:B1694)-COUNTBLANK($B$33:B1694))</f>
        <v/>
      </c>
      <c r="B1694" s="1"/>
      <c r="C1694" s="10" t="str">
        <f>IF(B1694="","",AVERAGE($B$33:B1694))</f>
        <v/>
      </c>
      <c r="D1694" s="10" t="str">
        <f>IF(B1694="","",_xlfn.STDEV.S($B$33:B1694))</f>
        <v/>
      </c>
      <c r="E1694" s="82" t="str">
        <f t="shared" si="161"/>
        <v/>
      </c>
      <c r="F1694" s="80" t="str">
        <f t="shared" si="158"/>
        <v/>
      </c>
      <c r="G1694" s="80" t="str">
        <f t="shared" si="159"/>
        <v/>
      </c>
      <c r="H1694" s="81" t="str">
        <f t="shared" si="162"/>
        <v/>
      </c>
      <c r="I1694" s="83" t="str">
        <f t="shared" si="163"/>
        <v/>
      </c>
      <c r="J1694" s="10" t="str">
        <f t="shared" si="160"/>
        <v/>
      </c>
    </row>
    <row r="1695" spans="1:10" x14ac:dyDescent="0.25">
      <c r="A1695" s="10" t="str">
        <f>IF(B1695="","",COUNTA($B$33:B1695)-COUNTBLANK($B$33:B1695))</f>
        <v/>
      </c>
      <c r="B1695" s="1"/>
      <c r="C1695" s="10" t="str">
        <f>IF(B1695="","",AVERAGE($B$33:B1695))</f>
        <v/>
      </c>
      <c r="D1695" s="10" t="str">
        <f>IF(B1695="","",_xlfn.STDEV.S($B$33:B1695))</f>
        <v/>
      </c>
      <c r="E1695" s="82" t="str">
        <f t="shared" si="161"/>
        <v/>
      </c>
      <c r="F1695" s="80" t="str">
        <f t="shared" si="158"/>
        <v/>
      </c>
      <c r="G1695" s="80" t="str">
        <f t="shared" si="159"/>
        <v/>
      </c>
      <c r="H1695" s="81" t="str">
        <f t="shared" si="162"/>
        <v/>
      </c>
      <c r="I1695" s="83" t="str">
        <f t="shared" si="163"/>
        <v/>
      </c>
      <c r="J1695" s="10" t="str">
        <f t="shared" si="160"/>
        <v/>
      </c>
    </row>
    <row r="1696" spans="1:10" x14ac:dyDescent="0.25">
      <c r="A1696" s="10" t="str">
        <f>IF(B1696="","",COUNTA($B$33:B1696)-COUNTBLANK($B$33:B1696))</f>
        <v/>
      </c>
      <c r="B1696" s="1"/>
      <c r="C1696" s="10" t="str">
        <f>IF(B1696="","",AVERAGE($B$33:B1696))</f>
        <v/>
      </c>
      <c r="D1696" s="10" t="str">
        <f>IF(B1696="","",_xlfn.STDEV.S($B$33:B1696))</f>
        <v/>
      </c>
      <c r="E1696" s="82" t="str">
        <f t="shared" si="161"/>
        <v/>
      </c>
      <c r="F1696" s="80" t="str">
        <f t="shared" si="158"/>
        <v/>
      </c>
      <c r="G1696" s="80" t="str">
        <f t="shared" si="159"/>
        <v/>
      </c>
      <c r="H1696" s="81" t="str">
        <f t="shared" si="162"/>
        <v/>
      </c>
      <c r="I1696" s="83" t="str">
        <f t="shared" si="163"/>
        <v/>
      </c>
      <c r="J1696" s="10" t="str">
        <f t="shared" si="160"/>
        <v/>
      </c>
    </row>
    <row r="1697" spans="1:10" x14ac:dyDescent="0.25">
      <c r="A1697" s="10" t="str">
        <f>IF(B1697="","",COUNTA($B$33:B1697)-COUNTBLANK($B$33:B1697))</f>
        <v/>
      </c>
      <c r="B1697" s="1"/>
      <c r="C1697" s="10" t="str">
        <f>IF(B1697="","",AVERAGE($B$33:B1697))</f>
        <v/>
      </c>
      <c r="D1697" s="10" t="str">
        <f>IF(B1697="","",_xlfn.STDEV.S($B$33:B1697))</f>
        <v/>
      </c>
      <c r="E1697" s="82" t="str">
        <f t="shared" si="161"/>
        <v/>
      </c>
      <c r="F1697" s="80" t="str">
        <f t="shared" si="158"/>
        <v/>
      </c>
      <c r="G1697" s="80" t="str">
        <f t="shared" si="159"/>
        <v/>
      </c>
      <c r="H1697" s="81" t="str">
        <f t="shared" si="162"/>
        <v/>
      </c>
      <c r="I1697" s="83" t="str">
        <f t="shared" si="163"/>
        <v/>
      </c>
      <c r="J1697" s="10" t="str">
        <f t="shared" si="160"/>
        <v/>
      </c>
    </row>
    <row r="1698" spans="1:10" x14ac:dyDescent="0.25">
      <c r="A1698" s="10" t="str">
        <f>IF(B1698="","",COUNTA($B$33:B1698)-COUNTBLANK($B$33:B1698))</f>
        <v/>
      </c>
      <c r="B1698" s="1"/>
      <c r="C1698" s="10" t="str">
        <f>IF(B1698="","",AVERAGE($B$33:B1698))</f>
        <v/>
      </c>
      <c r="D1698" s="10" t="str">
        <f>IF(B1698="","",_xlfn.STDEV.S($B$33:B1698))</f>
        <v/>
      </c>
      <c r="E1698" s="82" t="str">
        <f t="shared" si="161"/>
        <v/>
      </c>
      <c r="F1698" s="80" t="str">
        <f t="shared" ref="F1698:F1761" si="164">IF(D1698="","",($C$5-$C$4)/(6*D1698))</f>
        <v/>
      </c>
      <c r="G1698" s="80" t="str">
        <f t="shared" ref="G1698:G1761" si="165">IF(D1698="","",MIN(($C$5-C1698)/(3*D1698),(C1698-$C$4)/(3*D1698)))</f>
        <v/>
      </c>
      <c r="H1698" s="81" t="str">
        <f t="shared" si="162"/>
        <v/>
      </c>
      <c r="I1698" s="83" t="str">
        <f t="shared" si="163"/>
        <v/>
      </c>
      <c r="J1698" s="10" t="str">
        <f t="shared" ref="J1698:J1761" si="166">IF(B1698="","",B1698)</f>
        <v/>
      </c>
    </row>
    <row r="1699" spans="1:10" x14ac:dyDescent="0.25">
      <c r="A1699" s="10" t="str">
        <f>IF(B1699="","",COUNTA($B$33:B1699)-COUNTBLANK($B$33:B1699))</f>
        <v/>
      </c>
      <c r="B1699" s="1"/>
      <c r="C1699" s="10" t="str">
        <f>IF(B1699="","",AVERAGE($B$33:B1699))</f>
        <v/>
      </c>
      <c r="D1699" s="10" t="str">
        <f>IF(B1699="","",_xlfn.STDEV.S($B$33:B1699))</f>
        <v/>
      </c>
      <c r="E1699" s="82" t="str">
        <f t="shared" si="161"/>
        <v/>
      </c>
      <c r="F1699" s="80" t="str">
        <f t="shared" si="164"/>
        <v/>
      </c>
      <c r="G1699" s="80" t="str">
        <f t="shared" si="165"/>
        <v/>
      </c>
      <c r="H1699" s="81" t="str">
        <f t="shared" si="162"/>
        <v/>
      </c>
      <c r="I1699" s="83" t="str">
        <f t="shared" si="163"/>
        <v/>
      </c>
      <c r="J1699" s="10" t="str">
        <f t="shared" si="166"/>
        <v/>
      </c>
    </row>
    <row r="1700" spans="1:10" x14ac:dyDescent="0.25">
      <c r="A1700" s="10" t="str">
        <f>IF(B1700="","",COUNTA($B$33:B1700)-COUNTBLANK($B$33:B1700))</f>
        <v/>
      </c>
      <c r="B1700" s="1"/>
      <c r="C1700" s="10" t="str">
        <f>IF(B1700="","",AVERAGE($B$33:B1700))</f>
        <v/>
      </c>
      <c r="D1700" s="10" t="str">
        <f>IF(B1700="","",_xlfn.STDEV.S($B$33:B1700))</f>
        <v/>
      </c>
      <c r="E1700" s="82" t="str">
        <f t="shared" si="161"/>
        <v/>
      </c>
      <c r="F1700" s="80" t="str">
        <f t="shared" si="164"/>
        <v/>
      </c>
      <c r="G1700" s="80" t="str">
        <f t="shared" si="165"/>
        <v/>
      </c>
      <c r="H1700" s="81" t="str">
        <f t="shared" si="162"/>
        <v/>
      </c>
      <c r="I1700" s="83" t="str">
        <f t="shared" si="163"/>
        <v/>
      </c>
      <c r="J1700" s="10" t="str">
        <f t="shared" si="166"/>
        <v/>
      </c>
    </row>
    <row r="1701" spans="1:10" x14ac:dyDescent="0.25">
      <c r="A1701" s="10" t="str">
        <f>IF(B1701="","",COUNTA($B$33:B1701)-COUNTBLANK($B$33:B1701))</f>
        <v/>
      </c>
      <c r="B1701" s="1"/>
      <c r="C1701" s="10" t="str">
        <f>IF(B1701="","",AVERAGE($B$33:B1701))</f>
        <v/>
      </c>
      <c r="D1701" s="10" t="str">
        <f>IF(B1701="","",_xlfn.STDEV.S($B$33:B1701))</f>
        <v/>
      </c>
      <c r="E1701" s="82" t="str">
        <f t="shared" si="161"/>
        <v/>
      </c>
      <c r="F1701" s="80" t="str">
        <f t="shared" si="164"/>
        <v/>
      </c>
      <c r="G1701" s="80" t="str">
        <f t="shared" si="165"/>
        <v/>
      </c>
      <c r="H1701" s="81" t="str">
        <f t="shared" si="162"/>
        <v/>
      </c>
      <c r="I1701" s="83" t="str">
        <f t="shared" si="163"/>
        <v/>
      </c>
      <c r="J1701" s="10" t="str">
        <f t="shared" si="166"/>
        <v/>
      </c>
    </row>
    <row r="1702" spans="1:10" x14ac:dyDescent="0.25">
      <c r="A1702" s="10" t="str">
        <f>IF(B1702="","",COUNTA($B$33:B1702)-COUNTBLANK($B$33:B1702))</f>
        <v/>
      </c>
      <c r="B1702" s="1"/>
      <c r="C1702" s="10" t="str">
        <f>IF(B1702="","",AVERAGE($B$33:B1702))</f>
        <v/>
      </c>
      <c r="D1702" s="10" t="str">
        <f>IF(B1702="","",_xlfn.STDEV.S($B$33:B1702))</f>
        <v/>
      </c>
      <c r="E1702" s="82" t="str">
        <f t="shared" ref="E1702:E1765" si="167">IF(D1702="","",D1702/C1702)</f>
        <v/>
      </c>
      <c r="F1702" s="80" t="str">
        <f t="shared" si="164"/>
        <v/>
      </c>
      <c r="G1702" s="80" t="str">
        <f t="shared" si="165"/>
        <v/>
      </c>
      <c r="H1702" s="81" t="str">
        <f t="shared" ref="H1702:H1765" si="168">IF(D1702="","",F1702/(1+9*(F1702-G1702)^2))</f>
        <v/>
      </c>
      <c r="I1702" s="83" t="str">
        <f t="shared" si="163"/>
        <v/>
      </c>
      <c r="J1702" s="10" t="str">
        <f t="shared" si="166"/>
        <v/>
      </c>
    </row>
    <row r="1703" spans="1:10" x14ac:dyDescent="0.25">
      <c r="A1703" s="10" t="str">
        <f>IF(B1703="","",COUNTA($B$33:B1703)-COUNTBLANK($B$33:B1703))</f>
        <v/>
      </c>
      <c r="B1703" s="1"/>
      <c r="C1703" s="10" t="str">
        <f>IF(B1703="","",AVERAGE($B$33:B1703))</f>
        <v/>
      </c>
      <c r="D1703" s="10" t="str">
        <f>IF(B1703="","",_xlfn.STDEV.S($B$33:B1703))</f>
        <v/>
      </c>
      <c r="E1703" s="82" t="str">
        <f t="shared" si="167"/>
        <v/>
      </c>
      <c r="F1703" s="80" t="str">
        <f t="shared" si="164"/>
        <v/>
      </c>
      <c r="G1703" s="80" t="str">
        <f t="shared" si="165"/>
        <v/>
      </c>
      <c r="H1703" s="81" t="str">
        <f t="shared" si="168"/>
        <v/>
      </c>
      <c r="I1703" s="83" t="str">
        <f t="shared" si="163"/>
        <v/>
      </c>
      <c r="J1703" s="10" t="str">
        <f t="shared" si="166"/>
        <v/>
      </c>
    </row>
    <row r="1704" spans="1:10" x14ac:dyDescent="0.25">
      <c r="A1704" s="10" t="str">
        <f>IF(B1704="","",COUNTA($B$33:B1704)-COUNTBLANK($B$33:B1704))</f>
        <v/>
      </c>
      <c r="B1704" s="1"/>
      <c r="C1704" s="10" t="str">
        <f>IF(B1704="","",AVERAGE($B$33:B1704))</f>
        <v/>
      </c>
      <c r="D1704" s="10" t="str">
        <f>IF(B1704="","",_xlfn.STDEV.S($B$33:B1704))</f>
        <v/>
      </c>
      <c r="E1704" s="82" t="str">
        <f t="shared" si="167"/>
        <v/>
      </c>
      <c r="F1704" s="80" t="str">
        <f t="shared" si="164"/>
        <v/>
      </c>
      <c r="G1704" s="80" t="str">
        <f t="shared" si="165"/>
        <v/>
      </c>
      <c r="H1704" s="81" t="str">
        <f t="shared" si="168"/>
        <v/>
      </c>
      <c r="I1704" s="83" t="str">
        <f t="shared" si="163"/>
        <v/>
      </c>
      <c r="J1704" s="10" t="str">
        <f t="shared" si="166"/>
        <v/>
      </c>
    </row>
    <row r="1705" spans="1:10" x14ac:dyDescent="0.25">
      <c r="A1705" s="10" t="str">
        <f>IF(B1705="","",COUNTA($B$33:B1705)-COUNTBLANK($B$33:B1705))</f>
        <v/>
      </c>
      <c r="B1705" s="1"/>
      <c r="C1705" s="10" t="str">
        <f>IF(B1705="","",AVERAGE($B$33:B1705))</f>
        <v/>
      </c>
      <c r="D1705" s="10" t="str">
        <f>IF(B1705="","",_xlfn.STDEV.S($B$33:B1705))</f>
        <v/>
      </c>
      <c r="E1705" s="82" t="str">
        <f t="shared" si="167"/>
        <v/>
      </c>
      <c r="F1705" s="80" t="str">
        <f t="shared" si="164"/>
        <v/>
      </c>
      <c r="G1705" s="80" t="str">
        <f t="shared" si="165"/>
        <v/>
      </c>
      <c r="H1705" s="81" t="str">
        <f t="shared" si="168"/>
        <v/>
      </c>
      <c r="I1705" s="83" t="str">
        <f t="shared" si="163"/>
        <v/>
      </c>
      <c r="J1705" s="10" t="str">
        <f t="shared" si="166"/>
        <v/>
      </c>
    </row>
    <row r="1706" spans="1:10" x14ac:dyDescent="0.25">
      <c r="A1706" s="10" t="str">
        <f>IF(B1706="","",COUNTA($B$33:B1706)-COUNTBLANK($B$33:B1706))</f>
        <v/>
      </c>
      <c r="B1706" s="1"/>
      <c r="C1706" s="10" t="str">
        <f>IF(B1706="","",AVERAGE($B$33:B1706))</f>
        <v/>
      </c>
      <c r="D1706" s="10" t="str">
        <f>IF(B1706="","",_xlfn.STDEV.S($B$33:B1706))</f>
        <v/>
      </c>
      <c r="E1706" s="82" t="str">
        <f t="shared" si="167"/>
        <v/>
      </c>
      <c r="F1706" s="80" t="str">
        <f t="shared" si="164"/>
        <v/>
      </c>
      <c r="G1706" s="80" t="str">
        <f t="shared" si="165"/>
        <v/>
      </c>
      <c r="H1706" s="81" t="str">
        <f t="shared" si="168"/>
        <v/>
      </c>
      <c r="I1706" s="83" t="str">
        <f t="shared" si="163"/>
        <v/>
      </c>
      <c r="J1706" s="10" t="str">
        <f t="shared" si="166"/>
        <v/>
      </c>
    </row>
    <row r="1707" spans="1:10" x14ac:dyDescent="0.25">
      <c r="A1707" s="10" t="str">
        <f>IF(B1707="","",COUNTA($B$33:B1707)-COUNTBLANK($B$33:B1707))</f>
        <v/>
      </c>
      <c r="B1707" s="1"/>
      <c r="C1707" s="10" t="str">
        <f>IF(B1707="","",AVERAGE($B$33:B1707))</f>
        <v/>
      </c>
      <c r="D1707" s="10" t="str">
        <f>IF(B1707="","",_xlfn.STDEV.S($B$33:B1707))</f>
        <v/>
      </c>
      <c r="E1707" s="82" t="str">
        <f t="shared" si="167"/>
        <v/>
      </c>
      <c r="F1707" s="80" t="str">
        <f t="shared" si="164"/>
        <v/>
      </c>
      <c r="G1707" s="80" t="str">
        <f t="shared" si="165"/>
        <v/>
      </c>
      <c r="H1707" s="81" t="str">
        <f t="shared" si="168"/>
        <v/>
      </c>
      <c r="I1707" s="83" t="str">
        <f t="shared" si="163"/>
        <v/>
      </c>
      <c r="J1707" s="10" t="str">
        <f t="shared" si="166"/>
        <v/>
      </c>
    </row>
    <row r="1708" spans="1:10" x14ac:dyDescent="0.25">
      <c r="A1708" s="10" t="str">
        <f>IF(B1708="","",COUNTA($B$33:B1708)-COUNTBLANK($B$33:B1708))</f>
        <v/>
      </c>
      <c r="B1708" s="1"/>
      <c r="C1708" s="10" t="str">
        <f>IF(B1708="","",AVERAGE($B$33:B1708))</f>
        <v/>
      </c>
      <c r="D1708" s="10" t="str">
        <f>IF(B1708="","",_xlfn.STDEV.S($B$33:B1708))</f>
        <v/>
      </c>
      <c r="E1708" s="82" t="str">
        <f t="shared" si="167"/>
        <v/>
      </c>
      <c r="F1708" s="80" t="str">
        <f t="shared" si="164"/>
        <v/>
      </c>
      <c r="G1708" s="80" t="str">
        <f t="shared" si="165"/>
        <v/>
      </c>
      <c r="H1708" s="81" t="str">
        <f t="shared" si="168"/>
        <v/>
      </c>
      <c r="I1708" s="83" t="str">
        <f t="shared" si="163"/>
        <v/>
      </c>
      <c r="J1708" s="10" t="str">
        <f t="shared" si="166"/>
        <v/>
      </c>
    </row>
    <row r="1709" spans="1:10" x14ac:dyDescent="0.25">
      <c r="A1709" s="10" t="str">
        <f>IF(B1709="","",COUNTA($B$33:B1709)-COUNTBLANK($B$33:B1709))</f>
        <v/>
      </c>
      <c r="B1709" s="1"/>
      <c r="C1709" s="10" t="str">
        <f>IF(B1709="","",AVERAGE($B$33:B1709))</f>
        <v/>
      </c>
      <c r="D1709" s="10" t="str">
        <f>IF(B1709="","",_xlfn.STDEV.S($B$33:B1709))</f>
        <v/>
      </c>
      <c r="E1709" s="82" t="str">
        <f t="shared" si="167"/>
        <v/>
      </c>
      <c r="F1709" s="80" t="str">
        <f t="shared" si="164"/>
        <v/>
      </c>
      <c r="G1709" s="80" t="str">
        <f t="shared" si="165"/>
        <v/>
      </c>
      <c r="H1709" s="81" t="str">
        <f t="shared" si="168"/>
        <v/>
      </c>
      <c r="I1709" s="83" t="str">
        <f t="shared" si="163"/>
        <v/>
      </c>
      <c r="J1709" s="10" t="str">
        <f t="shared" si="166"/>
        <v/>
      </c>
    </row>
    <row r="1710" spans="1:10" x14ac:dyDescent="0.25">
      <c r="A1710" s="10" t="str">
        <f>IF(B1710="","",COUNTA($B$33:B1710)-COUNTBLANK($B$33:B1710))</f>
        <v/>
      </c>
      <c r="B1710" s="1"/>
      <c r="C1710" s="10" t="str">
        <f>IF(B1710="","",AVERAGE($B$33:B1710))</f>
        <v/>
      </c>
      <c r="D1710" s="10" t="str">
        <f>IF(B1710="","",_xlfn.STDEV.S($B$33:B1710))</f>
        <v/>
      </c>
      <c r="E1710" s="82" t="str">
        <f t="shared" si="167"/>
        <v/>
      </c>
      <c r="F1710" s="80" t="str">
        <f t="shared" si="164"/>
        <v/>
      </c>
      <c r="G1710" s="80" t="str">
        <f t="shared" si="165"/>
        <v/>
      </c>
      <c r="H1710" s="81" t="str">
        <f t="shared" si="168"/>
        <v/>
      </c>
      <c r="I1710" s="83" t="str">
        <f t="shared" si="163"/>
        <v/>
      </c>
      <c r="J1710" s="10" t="str">
        <f t="shared" si="166"/>
        <v/>
      </c>
    </row>
    <row r="1711" spans="1:10" x14ac:dyDescent="0.25">
      <c r="A1711" s="10" t="str">
        <f>IF(B1711="","",COUNTA($B$33:B1711)-COUNTBLANK($B$33:B1711))</f>
        <v/>
      </c>
      <c r="B1711" s="1"/>
      <c r="C1711" s="10" t="str">
        <f>IF(B1711="","",AVERAGE($B$33:B1711))</f>
        <v/>
      </c>
      <c r="D1711" s="10" t="str">
        <f>IF(B1711="","",_xlfn.STDEV.S($B$33:B1711))</f>
        <v/>
      </c>
      <c r="E1711" s="82" t="str">
        <f t="shared" si="167"/>
        <v/>
      </c>
      <c r="F1711" s="80" t="str">
        <f t="shared" si="164"/>
        <v/>
      </c>
      <c r="G1711" s="80" t="str">
        <f t="shared" si="165"/>
        <v/>
      </c>
      <c r="H1711" s="81" t="str">
        <f t="shared" si="168"/>
        <v/>
      </c>
      <c r="I1711" s="83" t="str">
        <f t="shared" si="163"/>
        <v/>
      </c>
      <c r="J1711" s="10" t="str">
        <f t="shared" si="166"/>
        <v/>
      </c>
    </row>
    <row r="1712" spans="1:10" x14ac:dyDescent="0.25">
      <c r="A1712" s="10" t="str">
        <f>IF(B1712="","",COUNTA($B$33:B1712)-COUNTBLANK($B$33:B1712))</f>
        <v/>
      </c>
      <c r="B1712" s="1"/>
      <c r="C1712" s="10" t="str">
        <f>IF(B1712="","",AVERAGE($B$33:B1712))</f>
        <v/>
      </c>
      <c r="D1712" s="10" t="str">
        <f>IF(B1712="","",_xlfn.STDEV.S($B$33:B1712))</f>
        <v/>
      </c>
      <c r="E1712" s="82" t="str">
        <f t="shared" si="167"/>
        <v/>
      </c>
      <c r="F1712" s="80" t="str">
        <f t="shared" si="164"/>
        <v/>
      </c>
      <c r="G1712" s="80" t="str">
        <f t="shared" si="165"/>
        <v/>
      </c>
      <c r="H1712" s="81" t="str">
        <f t="shared" si="168"/>
        <v/>
      </c>
      <c r="I1712" s="83" t="str">
        <f t="shared" si="163"/>
        <v/>
      </c>
      <c r="J1712" s="10" t="str">
        <f t="shared" si="166"/>
        <v/>
      </c>
    </row>
    <row r="1713" spans="1:10" x14ac:dyDescent="0.25">
      <c r="A1713" s="10" t="str">
        <f>IF(B1713="","",COUNTA($B$33:B1713)-COUNTBLANK($B$33:B1713))</f>
        <v/>
      </c>
      <c r="B1713" s="1"/>
      <c r="C1713" s="10" t="str">
        <f>IF(B1713="","",AVERAGE($B$33:B1713))</f>
        <v/>
      </c>
      <c r="D1713" s="10" t="str">
        <f>IF(B1713="","",_xlfn.STDEV.S($B$33:B1713))</f>
        <v/>
      </c>
      <c r="E1713" s="82" t="str">
        <f t="shared" si="167"/>
        <v/>
      </c>
      <c r="F1713" s="80" t="str">
        <f t="shared" si="164"/>
        <v/>
      </c>
      <c r="G1713" s="80" t="str">
        <f t="shared" si="165"/>
        <v/>
      </c>
      <c r="H1713" s="81" t="str">
        <f t="shared" si="168"/>
        <v/>
      </c>
      <c r="I1713" s="83" t="str">
        <f t="shared" si="163"/>
        <v/>
      </c>
      <c r="J1713" s="10" t="str">
        <f t="shared" si="166"/>
        <v/>
      </c>
    </row>
    <row r="1714" spans="1:10" x14ac:dyDescent="0.25">
      <c r="A1714" s="10" t="str">
        <f>IF(B1714="","",COUNTA($B$33:B1714)-COUNTBLANK($B$33:B1714))</f>
        <v/>
      </c>
      <c r="B1714" s="1"/>
      <c r="C1714" s="10" t="str">
        <f>IF(B1714="","",AVERAGE($B$33:B1714))</f>
        <v/>
      </c>
      <c r="D1714" s="10" t="str">
        <f>IF(B1714="","",_xlfn.STDEV.S($B$33:B1714))</f>
        <v/>
      </c>
      <c r="E1714" s="82" t="str">
        <f t="shared" si="167"/>
        <v/>
      </c>
      <c r="F1714" s="80" t="str">
        <f t="shared" si="164"/>
        <v/>
      </c>
      <c r="G1714" s="80" t="str">
        <f t="shared" si="165"/>
        <v/>
      </c>
      <c r="H1714" s="81" t="str">
        <f t="shared" si="168"/>
        <v/>
      </c>
      <c r="I1714" s="83" t="str">
        <f t="shared" si="163"/>
        <v/>
      </c>
      <c r="J1714" s="10" t="str">
        <f t="shared" si="166"/>
        <v/>
      </c>
    </row>
    <row r="1715" spans="1:10" x14ac:dyDescent="0.25">
      <c r="A1715" s="10" t="str">
        <f>IF(B1715="","",COUNTA($B$33:B1715)-COUNTBLANK($B$33:B1715))</f>
        <v/>
      </c>
      <c r="B1715" s="1"/>
      <c r="C1715" s="10" t="str">
        <f>IF(B1715="","",AVERAGE($B$33:B1715))</f>
        <v/>
      </c>
      <c r="D1715" s="10" t="str">
        <f>IF(B1715="","",_xlfn.STDEV.S($B$33:B1715))</f>
        <v/>
      </c>
      <c r="E1715" s="82" t="str">
        <f t="shared" si="167"/>
        <v/>
      </c>
      <c r="F1715" s="80" t="str">
        <f t="shared" si="164"/>
        <v/>
      </c>
      <c r="G1715" s="80" t="str">
        <f t="shared" si="165"/>
        <v/>
      </c>
      <c r="H1715" s="81" t="str">
        <f t="shared" si="168"/>
        <v/>
      </c>
      <c r="I1715" s="83" t="str">
        <f t="shared" si="163"/>
        <v/>
      </c>
      <c r="J1715" s="10" t="str">
        <f t="shared" si="166"/>
        <v/>
      </c>
    </row>
    <row r="1716" spans="1:10" x14ac:dyDescent="0.25">
      <c r="A1716" s="10" t="str">
        <f>IF(B1716="","",COUNTA($B$33:B1716)-COUNTBLANK($B$33:B1716))</f>
        <v/>
      </c>
      <c r="B1716" s="1"/>
      <c r="C1716" s="10" t="str">
        <f>IF(B1716="","",AVERAGE($B$33:B1716))</f>
        <v/>
      </c>
      <c r="D1716" s="10" t="str">
        <f>IF(B1716="","",_xlfn.STDEV.S($B$33:B1716))</f>
        <v/>
      </c>
      <c r="E1716" s="82" t="str">
        <f t="shared" si="167"/>
        <v/>
      </c>
      <c r="F1716" s="80" t="str">
        <f t="shared" si="164"/>
        <v/>
      </c>
      <c r="G1716" s="80" t="str">
        <f t="shared" si="165"/>
        <v/>
      </c>
      <c r="H1716" s="81" t="str">
        <f t="shared" si="168"/>
        <v/>
      </c>
      <c r="I1716" s="83" t="str">
        <f t="shared" si="163"/>
        <v/>
      </c>
      <c r="J1716" s="10" t="str">
        <f t="shared" si="166"/>
        <v/>
      </c>
    </row>
    <row r="1717" spans="1:10" x14ac:dyDescent="0.25">
      <c r="A1717" s="10" t="str">
        <f>IF(B1717="","",COUNTA($B$33:B1717)-COUNTBLANK($B$33:B1717))</f>
        <v/>
      </c>
      <c r="B1717" s="1"/>
      <c r="C1717" s="10" t="str">
        <f>IF(B1717="","",AVERAGE($B$33:B1717))</f>
        <v/>
      </c>
      <c r="D1717" s="10" t="str">
        <f>IF(B1717="","",_xlfn.STDEV.S($B$33:B1717))</f>
        <v/>
      </c>
      <c r="E1717" s="82" t="str">
        <f t="shared" si="167"/>
        <v/>
      </c>
      <c r="F1717" s="80" t="str">
        <f t="shared" si="164"/>
        <v/>
      </c>
      <c r="G1717" s="80" t="str">
        <f t="shared" si="165"/>
        <v/>
      </c>
      <c r="H1717" s="81" t="str">
        <f t="shared" si="168"/>
        <v/>
      </c>
      <c r="I1717" s="83" t="str">
        <f t="shared" si="163"/>
        <v/>
      </c>
      <c r="J1717" s="10" t="str">
        <f t="shared" si="166"/>
        <v/>
      </c>
    </row>
    <row r="1718" spans="1:10" x14ac:dyDescent="0.25">
      <c r="A1718" s="10" t="str">
        <f>IF(B1718="","",COUNTA($B$33:B1718)-COUNTBLANK($B$33:B1718))</f>
        <v/>
      </c>
      <c r="B1718" s="1"/>
      <c r="C1718" s="10" t="str">
        <f>IF(B1718="","",AVERAGE($B$33:B1718))</f>
        <v/>
      </c>
      <c r="D1718" s="10" t="str">
        <f>IF(B1718="","",_xlfn.STDEV.S($B$33:B1718))</f>
        <v/>
      </c>
      <c r="E1718" s="82" t="str">
        <f t="shared" si="167"/>
        <v/>
      </c>
      <c r="F1718" s="80" t="str">
        <f t="shared" si="164"/>
        <v/>
      </c>
      <c r="G1718" s="80" t="str">
        <f t="shared" si="165"/>
        <v/>
      </c>
      <c r="H1718" s="81" t="str">
        <f t="shared" si="168"/>
        <v/>
      </c>
      <c r="I1718" s="83" t="str">
        <f t="shared" si="163"/>
        <v/>
      </c>
      <c r="J1718" s="10" t="str">
        <f t="shared" si="166"/>
        <v/>
      </c>
    </row>
    <row r="1719" spans="1:10" x14ac:dyDescent="0.25">
      <c r="A1719" s="10" t="str">
        <f>IF(B1719="","",COUNTA($B$33:B1719)-COUNTBLANK($B$33:B1719))</f>
        <v/>
      </c>
      <c r="B1719" s="1"/>
      <c r="C1719" s="10" t="str">
        <f>IF(B1719="","",AVERAGE($B$33:B1719))</f>
        <v/>
      </c>
      <c r="D1719" s="10" t="str">
        <f>IF(B1719="","",_xlfn.STDEV.S($B$33:B1719))</f>
        <v/>
      </c>
      <c r="E1719" s="82" t="str">
        <f t="shared" si="167"/>
        <v/>
      </c>
      <c r="F1719" s="80" t="str">
        <f t="shared" si="164"/>
        <v/>
      </c>
      <c r="G1719" s="80" t="str">
        <f t="shared" si="165"/>
        <v/>
      </c>
      <c r="H1719" s="81" t="str">
        <f t="shared" si="168"/>
        <v/>
      </c>
      <c r="I1719" s="83" t="str">
        <f t="shared" si="163"/>
        <v/>
      </c>
      <c r="J1719" s="10" t="str">
        <f t="shared" si="166"/>
        <v/>
      </c>
    </row>
    <row r="1720" spans="1:10" x14ac:dyDescent="0.25">
      <c r="A1720" s="10" t="str">
        <f>IF(B1720="","",COUNTA($B$33:B1720)-COUNTBLANK($B$33:B1720))</f>
        <v/>
      </c>
      <c r="B1720" s="1"/>
      <c r="C1720" s="10" t="str">
        <f>IF(B1720="","",AVERAGE($B$33:B1720))</f>
        <v/>
      </c>
      <c r="D1720" s="10" t="str">
        <f>IF(B1720="","",_xlfn.STDEV.S($B$33:B1720))</f>
        <v/>
      </c>
      <c r="E1720" s="82" t="str">
        <f t="shared" si="167"/>
        <v/>
      </c>
      <c r="F1720" s="80" t="str">
        <f t="shared" si="164"/>
        <v/>
      </c>
      <c r="G1720" s="80" t="str">
        <f t="shared" si="165"/>
        <v/>
      </c>
      <c r="H1720" s="81" t="str">
        <f t="shared" si="168"/>
        <v/>
      </c>
      <c r="I1720" s="83" t="str">
        <f t="shared" si="163"/>
        <v/>
      </c>
      <c r="J1720" s="10" t="str">
        <f t="shared" si="166"/>
        <v/>
      </c>
    </row>
    <row r="1721" spans="1:10" x14ac:dyDescent="0.25">
      <c r="A1721" s="10" t="str">
        <f>IF(B1721="","",COUNTA($B$33:B1721)-COUNTBLANK($B$33:B1721))</f>
        <v/>
      </c>
      <c r="B1721" s="1"/>
      <c r="C1721" s="10" t="str">
        <f>IF(B1721="","",AVERAGE($B$33:B1721))</f>
        <v/>
      </c>
      <c r="D1721" s="10" t="str">
        <f>IF(B1721="","",_xlfn.STDEV.S($B$33:B1721))</f>
        <v/>
      </c>
      <c r="E1721" s="82" t="str">
        <f t="shared" si="167"/>
        <v/>
      </c>
      <c r="F1721" s="80" t="str">
        <f t="shared" si="164"/>
        <v/>
      </c>
      <c r="G1721" s="80" t="str">
        <f t="shared" si="165"/>
        <v/>
      </c>
      <c r="H1721" s="81" t="str">
        <f t="shared" si="168"/>
        <v/>
      </c>
      <c r="I1721" s="83" t="str">
        <f t="shared" si="163"/>
        <v/>
      </c>
      <c r="J1721" s="10" t="str">
        <f t="shared" si="166"/>
        <v/>
      </c>
    </row>
    <row r="1722" spans="1:10" x14ac:dyDescent="0.25">
      <c r="A1722" s="10" t="str">
        <f>IF(B1722="","",COUNTA($B$33:B1722)-COUNTBLANK($B$33:B1722))</f>
        <v/>
      </c>
      <c r="B1722" s="1"/>
      <c r="C1722" s="10" t="str">
        <f>IF(B1722="","",AVERAGE($B$33:B1722))</f>
        <v/>
      </c>
      <c r="D1722" s="10" t="str">
        <f>IF(B1722="","",_xlfn.STDEV.S($B$33:B1722))</f>
        <v/>
      </c>
      <c r="E1722" s="82" t="str">
        <f t="shared" si="167"/>
        <v/>
      </c>
      <c r="F1722" s="80" t="str">
        <f t="shared" si="164"/>
        <v/>
      </c>
      <c r="G1722" s="80" t="str">
        <f t="shared" si="165"/>
        <v/>
      </c>
      <c r="H1722" s="81" t="str">
        <f t="shared" si="168"/>
        <v/>
      </c>
      <c r="I1722" s="83" t="str">
        <f t="shared" si="163"/>
        <v/>
      </c>
      <c r="J1722" s="10" t="str">
        <f t="shared" si="166"/>
        <v/>
      </c>
    </row>
    <row r="1723" spans="1:10" x14ac:dyDescent="0.25">
      <c r="A1723" s="10" t="str">
        <f>IF(B1723="","",COUNTA($B$33:B1723)-COUNTBLANK($B$33:B1723))</f>
        <v/>
      </c>
      <c r="B1723" s="1"/>
      <c r="C1723" s="10" t="str">
        <f>IF(B1723="","",AVERAGE($B$33:B1723))</f>
        <v/>
      </c>
      <c r="D1723" s="10" t="str">
        <f>IF(B1723="","",_xlfn.STDEV.S($B$33:B1723))</f>
        <v/>
      </c>
      <c r="E1723" s="82" t="str">
        <f t="shared" si="167"/>
        <v/>
      </c>
      <c r="F1723" s="80" t="str">
        <f t="shared" si="164"/>
        <v/>
      </c>
      <c r="G1723" s="80" t="str">
        <f t="shared" si="165"/>
        <v/>
      </c>
      <c r="H1723" s="81" t="str">
        <f t="shared" si="168"/>
        <v/>
      </c>
      <c r="I1723" s="83" t="str">
        <f t="shared" si="163"/>
        <v/>
      </c>
      <c r="J1723" s="10" t="str">
        <f t="shared" si="166"/>
        <v/>
      </c>
    </row>
    <row r="1724" spans="1:10" x14ac:dyDescent="0.25">
      <c r="A1724" s="10" t="str">
        <f>IF(B1724="","",COUNTA($B$33:B1724)-COUNTBLANK($B$33:B1724))</f>
        <v/>
      </c>
      <c r="B1724" s="1"/>
      <c r="C1724" s="10" t="str">
        <f>IF(B1724="","",AVERAGE($B$33:B1724))</f>
        <v/>
      </c>
      <c r="D1724" s="10" t="str">
        <f>IF(B1724="","",_xlfn.STDEV.S($B$33:B1724))</f>
        <v/>
      </c>
      <c r="E1724" s="82" t="str">
        <f t="shared" si="167"/>
        <v/>
      </c>
      <c r="F1724" s="80" t="str">
        <f t="shared" si="164"/>
        <v/>
      </c>
      <c r="G1724" s="80" t="str">
        <f t="shared" si="165"/>
        <v/>
      </c>
      <c r="H1724" s="81" t="str">
        <f t="shared" si="168"/>
        <v/>
      </c>
      <c r="I1724" s="83" t="str">
        <f t="shared" si="163"/>
        <v/>
      </c>
      <c r="J1724" s="10" t="str">
        <f t="shared" si="166"/>
        <v/>
      </c>
    </row>
    <row r="1725" spans="1:10" x14ac:dyDescent="0.25">
      <c r="A1725" s="10" t="str">
        <f>IF(B1725="","",COUNTA($B$33:B1725)-COUNTBLANK($B$33:B1725))</f>
        <v/>
      </c>
      <c r="B1725" s="1"/>
      <c r="C1725" s="10" t="str">
        <f>IF(B1725="","",AVERAGE($B$33:B1725))</f>
        <v/>
      </c>
      <c r="D1725" s="10" t="str">
        <f>IF(B1725="","",_xlfn.STDEV.S($B$33:B1725))</f>
        <v/>
      </c>
      <c r="E1725" s="82" t="str">
        <f t="shared" si="167"/>
        <v/>
      </c>
      <c r="F1725" s="80" t="str">
        <f t="shared" si="164"/>
        <v/>
      </c>
      <c r="G1725" s="80" t="str">
        <f t="shared" si="165"/>
        <v/>
      </c>
      <c r="H1725" s="81" t="str">
        <f t="shared" si="168"/>
        <v/>
      </c>
      <c r="I1725" s="83" t="str">
        <f t="shared" si="163"/>
        <v/>
      </c>
      <c r="J1725" s="10" t="str">
        <f t="shared" si="166"/>
        <v/>
      </c>
    </row>
    <row r="1726" spans="1:10" x14ac:dyDescent="0.25">
      <c r="A1726" s="10" t="str">
        <f>IF(B1726="","",COUNTA($B$33:B1726)-COUNTBLANK($B$33:B1726))</f>
        <v/>
      </c>
      <c r="B1726" s="1"/>
      <c r="C1726" s="10" t="str">
        <f>IF(B1726="","",AVERAGE($B$33:B1726))</f>
        <v/>
      </c>
      <c r="D1726" s="10" t="str">
        <f>IF(B1726="","",_xlfn.STDEV.S($B$33:B1726))</f>
        <v/>
      </c>
      <c r="E1726" s="82" t="str">
        <f t="shared" si="167"/>
        <v/>
      </c>
      <c r="F1726" s="80" t="str">
        <f t="shared" si="164"/>
        <v/>
      </c>
      <c r="G1726" s="80" t="str">
        <f t="shared" si="165"/>
        <v/>
      </c>
      <c r="H1726" s="81" t="str">
        <f t="shared" si="168"/>
        <v/>
      </c>
      <c r="I1726" s="83" t="str">
        <f t="shared" si="163"/>
        <v/>
      </c>
      <c r="J1726" s="10" t="str">
        <f t="shared" si="166"/>
        <v/>
      </c>
    </row>
    <row r="1727" spans="1:10" x14ac:dyDescent="0.25">
      <c r="A1727" s="10" t="str">
        <f>IF(B1727="","",COUNTA($B$33:B1727)-COUNTBLANK($B$33:B1727))</f>
        <v/>
      </c>
      <c r="B1727" s="1"/>
      <c r="C1727" s="10" t="str">
        <f>IF(B1727="","",AVERAGE($B$33:B1727))</f>
        <v/>
      </c>
      <c r="D1727" s="10" t="str">
        <f>IF(B1727="","",_xlfn.STDEV.S($B$33:B1727))</f>
        <v/>
      </c>
      <c r="E1727" s="82" t="str">
        <f t="shared" si="167"/>
        <v/>
      </c>
      <c r="F1727" s="80" t="str">
        <f t="shared" si="164"/>
        <v/>
      </c>
      <c r="G1727" s="80" t="str">
        <f t="shared" si="165"/>
        <v/>
      </c>
      <c r="H1727" s="81" t="str">
        <f t="shared" si="168"/>
        <v/>
      </c>
      <c r="I1727" s="83" t="str">
        <f t="shared" si="163"/>
        <v/>
      </c>
      <c r="J1727" s="10" t="str">
        <f t="shared" si="166"/>
        <v/>
      </c>
    </row>
    <row r="1728" spans="1:10" x14ac:dyDescent="0.25">
      <c r="A1728" s="10" t="str">
        <f>IF(B1728="","",COUNTA($B$33:B1728)-COUNTBLANK($B$33:B1728))</f>
        <v/>
      </c>
      <c r="B1728" s="1"/>
      <c r="C1728" s="10" t="str">
        <f>IF(B1728="","",AVERAGE($B$33:B1728))</f>
        <v/>
      </c>
      <c r="D1728" s="10" t="str">
        <f>IF(B1728="","",_xlfn.STDEV.S($B$33:B1728))</f>
        <v/>
      </c>
      <c r="E1728" s="82" t="str">
        <f t="shared" si="167"/>
        <v/>
      </c>
      <c r="F1728" s="80" t="str">
        <f t="shared" si="164"/>
        <v/>
      </c>
      <c r="G1728" s="80" t="str">
        <f t="shared" si="165"/>
        <v/>
      </c>
      <c r="H1728" s="81" t="str">
        <f t="shared" si="168"/>
        <v/>
      </c>
      <c r="I1728" s="83" t="str">
        <f t="shared" si="163"/>
        <v/>
      </c>
      <c r="J1728" s="10" t="str">
        <f t="shared" si="166"/>
        <v/>
      </c>
    </row>
    <row r="1729" spans="1:10" x14ac:dyDescent="0.25">
      <c r="A1729" s="10" t="str">
        <f>IF(B1729="","",COUNTA($B$33:B1729)-COUNTBLANK($B$33:B1729))</f>
        <v/>
      </c>
      <c r="B1729" s="1"/>
      <c r="C1729" s="10" t="str">
        <f>IF(B1729="","",AVERAGE($B$33:B1729))</f>
        <v/>
      </c>
      <c r="D1729" s="10" t="str">
        <f>IF(B1729="","",_xlfn.STDEV.S($B$33:B1729))</f>
        <v/>
      </c>
      <c r="E1729" s="82" t="str">
        <f t="shared" si="167"/>
        <v/>
      </c>
      <c r="F1729" s="80" t="str">
        <f t="shared" si="164"/>
        <v/>
      </c>
      <c r="G1729" s="80" t="str">
        <f t="shared" si="165"/>
        <v/>
      </c>
      <c r="H1729" s="81" t="str">
        <f t="shared" si="168"/>
        <v/>
      </c>
      <c r="I1729" s="83" t="str">
        <f t="shared" si="163"/>
        <v/>
      </c>
      <c r="J1729" s="10" t="str">
        <f t="shared" si="166"/>
        <v/>
      </c>
    </row>
    <row r="1730" spans="1:10" x14ac:dyDescent="0.25">
      <c r="A1730" s="10" t="str">
        <f>IF(B1730="","",COUNTA($B$33:B1730)-COUNTBLANK($B$33:B1730))</f>
        <v/>
      </c>
      <c r="B1730" s="1"/>
      <c r="C1730" s="10" t="str">
        <f>IF(B1730="","",AVERAGE($B$33:B1730))</f>
        <v/>
      </c>
      <c r="D1730" s="10" t="str">
        <f>IF(B1730="","",_xlfn.STDEV.S($B$33:B1730))</f>
        <v/>
      </c>
      <c r="E1730" s="82" t="str">
        <f t="shared" si="167"/>
        <v/>
      </c>
      <c r="F1730" s="80" t="str">
        <f t="shared" si="164"/>
        <v/>
      </c>
      <c r="G1730" s="80" t="str">
        <f t="shared" si="165"/>
        <v/>
      </c>
      <c r="H1730" s="81" t="str">
        <f t="shared" si="168"/>
        <v/>
      </c>
      <c r="I1730" s="83" t="str">
        <f t="shared" si="163"/>
        <v/>
      </c>
      <c r="J1730" s="10" t="str">
        <f t="shared" si="166"/>
        <v/>
      </c>
    </row>
    <row r="1731" spans="1:10" x14ac:dyDescent="0.25">
      <c r="A1731" s="10" t="str">
        <f>IF(B1731="","",COUNTA($B$33:B1731)-COUNTBLANK($B$33:B1731))</f>
        <v/>
      </c>
      <c r="B1731" s="1"/>
      <c r="C1731" s="10" t="str">
        <f>IF(B1731="","",AVERAGE($B$33:B1731))</f>
        <v/>
      </c>
      <c r="D1731" s="10" t="str">
        <f>IF(B1731="","",_xlfn.STDEV.S($B$33:B1731))</f>
        <v/>
      </c>
      <c r="E1731" s="82" t="str">
        <f t="shared" si="167"/>
        <v/>
      </c>
      <c r="F1731" s="80" t="str">
        <f t="shared" si="164"/>
        <v/>
      </c>
      <c r="G1731" s="80" t="str">
        <f t="shared" si="165"/>
        <v/>
      </c>
      <c r="H1731" s="81" t="str">
        <f t="shared" si="168"/>
        <v/>
      </c>
      <c r="I1731" s="83" t="str">
        <f t="shared" si="163"/>
        <v/>
      </c>
      <c r="J1731" s="10" t="str">
        <f t="shared" si="166"/>
        <v/>
      </c>
    </row>
    <row r="1732" spans="1:10" x14ac:dyDescent="0.25">
      <c r="A1732" s="10" t="str">
        <f>IF(B1732="","",COUNTA($B$33:B1732)-COUNTBLANK($B$33:B1732))</f>
        <v/>
      </c>
      <c r="B1732" s="1"/>
      <c r="C1732" s="10" t="str">
        <f>IF(B1732="","",AVERAGE($B$33:B1732))</f>
        <v/>
      </c>
      <c r="D1732" s="10" t="str">
        <f>IF(B1732="","",_xlfn.STDEV.S($B$33:B1732))</f>
        <v/>
      </c>
      <c r="E1732" s="82" t="str">
        <f t="shared" si="167"/>
        <v/>
      </c>
      <c r="F1732" s="80" t="str">
        <f t="shared" si="164"/>
        <v/>
      </c>
      <c r="G1732" s="80" t="str">
        <f t="shared" si="165"/>
        <v/>
      </c>
      <c r="H1732" s="81" t="str">
        <f t="shared" si="168"/>
        <v/>
      </c>
      <c r="I1732" s="83" t="str">
        <f t="shared" si="163"/>
        <v/>
      </c>
      <c r="J1732" s="10" t="str">
        <f t="shared" si="166"/>
        <v/>
      </c>
    </row>
    <row r="1733" spans="1:10" x14ac:dyDescent="0.25">
      <c r="A1733" s="10" t="str">
        <f>IF(B1733="","",COUNTA($B$33:B1733)-COUNTBLANK($B$33:B1733))</f>
        <v/>
      </c>
      <c r="B1733" s="1"/>
      <c r="C1733" s="10" t="str">
        <f>IF(B1733="","",AVERAGE($B$33:B1733))</f>
        <v/>
      </c>
      <c r="D1733" s="10" t="str">
        <f>IF(B1733="","",_xlfn.STDEV.S($B$33:B1733))</f>
        <v/>
      </c>
      <c r="E1733" s="82" t="str">
        <f t="shared" si="167"/>
        <v/>
      </c>
      <c r="F1733" s="80" t="str">
        <f t="shared" si="164"/>
        <v/>
      </c>
      <c r="G1733" s="80" t="str">
        <f t="shared" si="165"/>
        <v/>
      </c>
      <c r="H1733" s="81" t="str">
        <f t="shared" si="168"/>
        <v/>
      </c>
      <c r="I1733" s="83" t="str">
        <f t="shared" si="163"/>
        <v/>
      </c>
      <c r="J1733" s="10" t="str">
        <f t="shared" si="166"/>
        <v/>
      </c>
    </row>
    <row r="1734" spans="1:10" x14ac:dyDescent="0.25">
      <c r="A1734" s="10" t="str">
        <f>IF(B1734="","",COUNTA($B$33:B1734)-COUNTBLANK($B$33:B1734))</f>
        <v/>
      </c>
      <c r="B1734" s="1"/>
      <c r="C1734" s="10" t="str">
        <f>IF(B1734="","",AVERAGE($B$33:B1734))</f>
        <v/>
      </c>
      <c r="D1734" s="10" t="str">
        <f>IF(B1734="","",_xlfn.STDEV.S($B$33:B1734))</f>
        <v/>
      </c>
      <c r="E1734" s="82" t="str">
        <f t="shared" si="167"/>
        <v/>
      </c>
      <c r="F1734" s="80" t="str">
        <f t="shared" si="164"/>
        <v/>
      </c>
      <c r="G1734" s="80" t="str">
        <f t="shared" si="165"/>
        <v/>
      </c>
      <c r="H1734" s="81" t="str">
        <f t="shared" si="168"/>
        <v/>
      </c>
      <c r="I1734" s="83" t="str">
        <f t="shared" si="163"/>
        <v/>
      </c>
      <c r="J1734" s="10" t="str">
        <f t="shared" si="166"/>
        <v/>
      </c>
    </row>
    <row r="1735" spans="1:10" x14ac:dyDescent="0.25">
      <c r="A1735" s="10" t="str">
        <f>IF(B1735="","",COUNTA($B$33:B1735)-COUNTBLANK($B$33:B1735))</f>
        <v/>
      </c>
      <c r="B1735" s="1"/>
      <c r="C1735" s="10" t="str">
        <f>IF(B1735="","",AVERAGE($B$33:B1735))</f>
        <v/>
      </c>
      <c r="D1735" s="10" t="str">
        <f>IF(B1735="","",_xlfn.STDEV.S($B$33:B1735))</f>
        <v/>
      </c>
      <c r="E1735" s="82" t="str">
        <f t="shared" si="167"/>
        <v/>
      </c>
      <c r="F1735" s="80" t="str">
        <f t="shared" si="164"/>
        <v/>
      </c>
      <c r="G1735" s="80" t="str">
        <f t="shared" si="165"/>
        <v/>
      </c>
      <c r="H1735" s="81" t="str">
        <f t="shared" si="168"/>
        <v/>
      </c>
      <c r="I1735" s="83" t="str">
        <f t="shared" si="163"/>
        <v/>
      </c>
      <c r="J1735" s="10" t="str">
        <f t="shared" si="166"/>
        <v/>
      </c>
    </row>
    <row r="1736" spans="1:10" x14ac:dyDescent="0.25">
      <c r="A1736" s="10" t="str">
        <f>IF(B1736="","",COUNTA($B$33:B1736)-COUNTBLANK($B$33:B1736))</f>
        <v/>
      </c>
      <c r="B1736" s="1"/>
      <c r="C1736" s="10" t="str">
        <f>IF(B1736="","",AVERAGE($B$33:B1736))</f>
        <v/>
      </c>
      <c r="D1736" s="10" t="str">
        <f>IF(B1736="","",_xlfn.STDEV.S($B$33:B1736))</f>
        <v/>
      </c>
      <c r="E1736" s="82" t="str">
        <f t="shared" si="167"/>
        <v/>
      </c>
      <c r="F1736" s="80" t="str">
        <f t="shared" si="164"/>
        <v/>
      </c>
      <c r="G1736" s="80" t="str">
        <f t="shared" si="165"/>
        <v/>
      </c>
      <c r="H1736" s="81" t="str">
        <f t="shared" si="168"/>
        <v/>
      </c>
      <c r="I1736" s="83" t="str">
        <f t="shared" si="163"/>
        <v/>
      </c>
      <c r="J1736" s="10" t="str">
        <f t="shared" si="166"/>
        <v/>
      </c>
    </row>
    <row r="1737" spans="1:10" x14ac:dyDescent="0.25">
      <c r="A1737" s="10" t="str">
        <f>IF(B1737="","",COUNTA($B$33:B1737)-COUNTBLANK($B$33:B1737))</f>
        <v/>
      </c>
      <c r="B1737" s="1"/>
      <c r="C1737" s="10" t="str">
        <f>IF(B1737="","",AVERAGE($B$33:B1737))</f>
        <v/>
      </c>
      <c r="D1737" s="10" t="str">
        <f>IF(B1737="","",_xlfn.STDEV.S($B$33:B1737))</f>
        <v/>
      </c>
      <c r="E1737" s="82" t="str">
        <f t="shared" si="167"/>
        <v/>
      </c>
      <c r="F1737" s="80" t="str">
        <f t="shared" si="164"/>
        <v/>
      </c>
      <c r="G1737" s="80" t="str">
        <f t="shared" si="165"/>
        <v/>
      </c>
      <c r="H1737" s="81" t="str">
        <f t="shared" si="168"/>
        <v/>
      </c>
      <c r="I1737" s="83" t="str">
        <f t="shared" si="163"/>
        <v/>
      </c>
      <c r="J1737" s="10" t="str">
        <f t="shared" si="166"/>
        <v/>
      </c>
    </row>
    <row r="1738" spans="1:10" x14ac:dyDescent="0.25">
      <c r="A1738" s="10" t="str">
        <f>IF(B1738="","",COUNTA($B$33:B1738)-COUNTBLANK($B$33:B1738))</f>
        <v/>
      </c>
      <c r="B1738" s="1"/>
      <c r="C1738" s="10" t="str">
        <f>IF(B1738="","",AVERAGE($B$33:B1738))</f>
        <v/>
      </c>
      <c r="D1738" s="10" t="str">
        <f>IF(B1738="","",_xlfn.STDEV.S($B$33:B1738))</f>
        <v/>
      </c>
      <c r="E1738" s="82" t="str">
        <f t="shared" si="167"/>
        <v/>
      </c>
      <c r="F1738" s="80" t="str">
        <f t="shared" si="164"/>
        <v/>
      </c>
      <c r="G1738" s="80" t="str">
        <f t="shared" si="165"/>
        <v/>
      </c>
      <c r="H1738" s="81" t="str">
        <f t="shared" si="168"/>
        <v/>
      </c>
      <c r="I1738" s="83" t="str">
        <f t="shared" si="163"/>
        <v/>
      </c>
      <c r="J1738" s="10" t="str">
        <f t="shared" si="166"/>
        <v/>
      </c>
    </row>
    <row r="1739" spans="1:10" x14ac:dyDescent="0.25">
      <c r="A1739" s="10" t="str">
        <f>IF(B1739="","",COUNTA($B$33:B1739)-COUNTBLANK($B$33:B1739))</f>
        <v/>
      </c>
      <c r="B1739" s="1"/>
      <c r="C1739" s="10" t="str">
        <f>IF(B1739="","",AVERAGE($B$33:B1739))</f>
        <v/>
      </c>
      <c r="D1739" s="10" t="str">
        <f>IF(B1739="","",_xlfn.STDEV.S($B$33:B1739))</f>
        <v/>
      </c>
      <c r="E1739" s="82" t="str">
        <f t="shared" si="167"/>
        <v/>
      </c>
      <c r="F1739" s="80" t="str">
        <f t="shared" si="164"/>
        <v/>
      </c>
      <c r="G1739" s="80" t="str">
        <f t="shared" si="165"/>
        <v/>
      </c>
      <c r="H1739" s="81" t="str">
        <f t="shared" si="168"/>
        <v/>
      </c>
      <c r="I1739" s="83" t="str">
        <f t="shared" si="163"/>
        <v/>
      </c>
      <c r="J1739" s="10" t="str">
        <f t="shared" si="166"/>
        <v/>
      </c>
    </row>
    <row r="1740" spans="1:10" x14ac:dyDescent="0.25">
      <c r="A1740" s="10" t="str">
        <f>IF(B1740="","",COUNTA($B$33:B1740)-COUNTBLANK($B$33:B1740))</f>
        <v/>
      </c>
      <c r="B1740" s="1"/>
      <c r="C1740" s="10" t="str">
        <f>IF(B1740="","",AVERAGE($B$33:B1740))</f>
        <v/>
      </c>
      <c r="D1740" s="10" t="str">
        <f>IF(B1740="","",_xlfn.STDEV.S($B$33:B1740))</f>
        <v/>
      </c>
      <c r="E1740" s="82" t="str">
        <f t="shared" si="167"/>
        <v/>
      </c>
      <c r="F1740" s="80" t="str">
        <f t="shared" si="164"/>
        <v/>
      </c>
      <c r="G1740" s="80" t="str">
        <f t="shared" si="165"/>
        <v/>
      </c>
      <c r="H1740" s="81" t="str">
        <f t="shared" si="168"/>
        <v/>
      </c>
      <c r="I1740" s="83" t="str">
        <f t="shared" si="163"/>
        <v/>
      </c>
      <c r="J1740" s="10" t="str">
        <f t="shared" si="166"/>
        <v/>
      </c>
    </row>
    <row r="1741" spans="1:10" x14ac:dyDescent="0.25">
      <c r="A1741" s="10" t="str">
        <f>IF(B1741="","",COUNTA($B$33:B1741)-COUNTBLANK($B$33:B1741))</f>
        <v/>
      </c>
      <c r="B1741" s="1"/>
      <c r="C1741" s="10" t="str">
        <f>IF(B1741="","",AVERAGE($B$33:B1741))</f>
        <v/>
      </c>
      <c r="D1741" s="10" t="str">
        <f>IF(B1741="","",_xlfn.STDEV.S($B$33:B1741))</f>
        <v/>
      </c>
      <c r="E1741" s="82" t="str">
        <f t="shared" si="167"/>
        <v/>
      </c>
      <c r="F1741" s="80" t="str">
        <f t="shared" si="164"/>
        <v/>
      </c>
      <c r="G1741" s="80" t="str">
        <f t="shared" si="165"/>
        <v/>
      </c>
      <c r="H1741" s="81" t="str">
        <f t="shared" si="168"/>
        <v/>
      </c>
      <c r="I1741" s="83" t="str">
        <f t="shared" si="163"/>
        <v/>
      </c>
      <c r="J1741" s="10" t="str">
        <f t="shared" si="166"/>
        <v/>
      </c>
    </row>
    <row r="1742" spans="1:10" x14ac:dyDescent="0.25">
      <c r="A1742" s="10" t="str">
        <f>IF(B1742="","",COUNTA($B$33:B1742)-COUNTBLANK($B$33:B1742))</f>
        <v/>
      </c>
      <c r="B1742" s="1"/>
      <c r="C1742" s="10" t="str">
        <f>IF(B1742="","",AVERAGE($B$33:B1742))</f>
        <v/>
      </c>
      <c r="D1742" s="10" t="str">
        <f>IF(B1742="","",_xlfn.STDEV.S($B$33:B1742))</f>
        <v/>
      </c>
      <c r="E1742" s="82" t="str">
        <f t="shared" si="167"/>
        <v/>
      </c>
      <c r="F1742" s="80" t="str">
        <f t="shared" si="164"/>
        <v/>
      </c>
      <c r="G1742" s="80" t="str">
        <f t="shared" si="165"/>
        <v/>
      </c>
      <c r="H1742" s="81" t="str">
        <f t="shared" si="168"/>
        <v/>
      </c>
      <c r="I1742" s="83" t="str">
        <f t="shared" si="163"/>
        <v/>
      </c>
      <c r="J1742" s="10" t="str">
        <f t="shared" si="166"/>
        <v/>
      </c>
    </row>
    <row r="1743" spans="1:10" x14ac:dyDescent="0.25">
      <c r="A1743" s="10" t="str">
        <f>IF(B1743="","",COUNTA($B$33:B1743)-COUNTBLANK($B$33:B1743))</f>
        <v/>
      </c>
      <c r="B1743" s="1"/>
      <c r="C1743" s="10" t="str">
        <f>IF(B1743="","",AVERAGE($B$33:B1743))</f>
        <v/>
      </c>
      <c r="D1743" s="10" t="str">
        <f>IF(B1743="","",_xlfn.STDEV.S($B$33:B1743))</f>
        <v/>
      </c>
      <c r="E1743" s="82" t="str">
        <f t="shared" si="167"/>
        <v/>
      </c>
      <c r="F1743" s="80" t="str">
        <f t="shared" si="164"/>
        <v/>
      </c>
      <c r="G1743" s="80" t="str">
        <f t="shared" si="165"/>
        <v/>
      </c>
      <c r="H1743" s="81" t="str">
        <f t="shared" si="168"/>
        <v/>
      </c>
      <c r="I1743" s="83" t="str">
        <f t="shared" si="163"/>
        <v/>
      </c>
      <c r="J1743" s="10" t="str">
        <f t="shared" si="166"/>
        <v/>
      </c>
    </row>
    <row r="1744" spans="1:10" x14ac:dyDescent="0.25">
      <c r="A1744" s="10" t="str">
        <f>IF(B1744="","",COUNTA($B$33:B1744)-COUNTBLANK($B$33:B1744))</f>
        <v/>
      </c>
      <c r="B1744" s="1"/>
      <c r="C1744" s="10" t="str">
        <f>IF(B1744="","",AVERAGE($B$33:B1744))</f>
        <v/>
      </c>
      <c r="D1744" s="10" t="str">
        <f>IF(B1744="","",_xlfn.STDEV.S($B$33:B1744))</f>
        <v/>
      </c>
      <c r="E1744" s="82" t="str">
        <f t="shared" si="167"/>
        <v/>
      </c>
      <c r="F1744" s="80" t="str">
        <f t="shared" si="164"/>
        <v/>
      </c>
      <c r="G1744" s="80" t="str">
        <f t="shared" si="165"/>
        <v/>
      </c>
      <c r="H1744" s="81" t="str">
        <f t="shared" si="168"/>
        <v/>
      </c>
      <c r="I1744" s="83" t="str">
        <f t="shared" ref="I1744:I1807" si="169">IF(D1744="","",_xlfn.CONFIDENCE.NORM(1-$C$11,E1744,A1744))</f>
        <v/>
      </c>
      <c r="J1744" s="10" t="str">
        <f t="shared" si="166"/>
        <v/>
      </c>
    </row>
    <row r="1745" spans="1:10" x14ac:dyDescent="0.25">
      <c r="A1745" s="10" t="str">
        <f>IF(B1745="","",COUNTA($B$33:B1745)-COUNTBLANK($B$33:B1745))</f>
        <v/>
      </c>
      <c r="B1745" s="1"/>
      <c r="C1745" s="10" t="str">
        <f>IF(B1745="","",AVERAGE($B$33:B1745))</f>
        <v/>
      </c>
      <c r="D1745" s="10" t="str">
        <f>IF(B1745="","",_xlfn.STDEV.S($B$33:B1745))</f>
        <v/>
      </c>
      <c r="E1745" s="82" t="str">
        <f t="shared" si="167"/>
        <v/>
      </c>
      <c r="F1745" s="80" t="str">
        <f t="shared" si="164"/>
        <v/>
      </c>
      <c r="G1745" s="80" t="str">
        <f t="shared" si="165"/>
        <v/>
      </c>
      <c r="H1745" s="81" t="str">
        <f t="shared" si="168"/>
        <v/>
      </c>
      <c r="I1745" s="83" t="str">
        <f t="shared" si="169"/>
        <v/>
      </c>
      <c r="J1745" s="10" t="str">
        <f t="shared" si="166"/>
        <v/>
      </c>
    </row>
    <row r="1746" spans="1:10" x14ac:dyDescent="0.25">
      <c r="A1746" s="10" t="str">
        <f>IF(B1746="","",COUNTA($B$33:B1746)-COUNTBLANK($B$33:B1746))</f>
        <v/>
      </c>
      <c r="B1746" s="1"/>
      <c r="C1746" s="10" t="str">
        <f>IF(B1746="","",AVERAGE($B$33:B1746))</f>
        <v/>
      </c>
      <c r="D1746" s="10" t="str">
        <f>IF(B1746="","",_xlfn.STDEV.S($B$33:B1746))</f>
        <v/>
      </c>
      <c r="E1746" s="82" t="str">
        <f t="shared" si="167"/>
        <v/>
      </c>
      <c r="F1746" s="80" t="str">
        <f t="shared" si="164"/>
        <v/>
      </c>
      <c r="G1746" s="80" t="str">
        <f t="shared" si="165"/>
        <v/>
      </c>
      <c r="H1746" s="81" t="str">
        <f t="shared" si="168"/>
        <v/>
      </c>
      <c r="I1746" s="83" t="str">
        <f t="shared" si="169"/>
        <v/>
      </c>
      <c r="J1746" s="10" t="str">
        <f t="shared" si="166"/>
        <v/>
      </c>
    </row>
    <row r="1747" spans="1:10" x14ac:dyDescent="0.25">
      <c r="A1747" s="10" t="str">
        <f>IF(B1747="","",COUNTA($B$33:B1747)-COUNTBLANK($B$33:B1747))</f>
        <v/>
      </c>
      <c r="B1747" s="1"/>
      <c r="C1747" s="10" t="str">
        <f>IF(B1747="","",AVERAGE($B$33:B1747))</f>
        <v/>
      </c>
      <c r="D1747" s="10" t="str">
        <f>IF(B1747="","",_xlfn.STDEV.S($B$33:B1747))</f>
        <v/>
      </c>
      <c r="E1747" s="82" t="str">
        <f t="shared" si="167"/>
        <v/>
      </c>
      <c r="F1747" s="80" t="str">
        <f t="shared" si="164"/>
        <v/>
      </c>
      <c r="G1747" s="80" t="str">
        <f t="shared" si="165"/>
        <v/>
      </c>
      <c r="H1747" s="81" t="str">
        <f t="shared" si="168"/>
        <v/>
      </c>
      <c r="I1747" s="83" t="str">
        <f t="shared" si="169"/>
        <v/>
      </c>
      <c r="J1747" s="10" t="str">
        <f t="shared" si="166"/>
        <v/>
      </c>
    </row>
    <row r="1748" spans="1:10" x14ac:dyDescent="0.25">
      <c r="A1748" s="10" t="str">
        <f>IF(B1748="","",COUNTA($B$33:B1748)-COUNTBLANK($B$33:B1748))</f>
        <v/>
      </c>
      <c r="B1748" s="1"/>
      <c r="C1748" s="10" t="str">
        <f>IF(B1748="","",AVERAGE($B$33:B1748))</f>
        <v/>
      </c>
      <c r="D1748" s="10" t="str">
        <f>IF(B1748="","",_xlfn.STDEV.S($B$33:B1748))</f>
        <v/>
      </c>
      <c r="E1748" s="82" t="str">
        <f t="shared" si="167"/>
        <v/>
      </c>
      <c r="F1748" s="80" t="str">
        <f t="shared" si="164"/>
        <v/>
      </c>
      <c r="G1748" s="80" t="str">
        <f t="shared" si="165"/>
        <v/>
      </c>
      <c r="H1748" s="81" t="str">
        <f t="shared" si="168"/>
        <v/>
      </c>
      <c r="I1748" s="83" t="str">
        <f t="shared" si="169"/>
        <v/>
      </c>
      <c r="J1748" s="10" t="str">
        <f t="shared" si="166"/>
        <v/>
      </c>
    </row>
    <row r="1749" spans="1:10" x14ac:dyDescent="0.25">
      <c r="A1749" s="10" t="str">
        <f>IF(B1749="","",COUNTA($B$33:B1749)-COUNTBLANK($B$33:B1749))</f>
        <v/>
      </c>
      <c r="B1749" s="1"/>
      <c r="C1749" s="10" t="str">
        <f>IF(B1749="","",AVERAGE($B$33:B1749))</f>
        <v/>
      </c>
      <c r="D1749" s="10" t="str">
        <f>IF(B1749="","",_xlfn.STDEV.S($B$33:B1749))</f>
        <v/>
      </c>
      <c r="E1749" s="82" t="str">
        <f t="shared" si="167"/>
        <v/>
      </c>
      <c r="F1749" s="80" t="str">
        <f t="shared" si="164"/>
        <v/>
      </c>
      <c r="G1749" s="80" t="str">
        <f t="shared" si="165"/>
        <v/>
      </c>
      <c r="H1749" s="81" t="str">
        <f t="shared" si="168"/>
        <v/>
      </c>
      <c r="I1749" s="83" t="str">
        <f t="shared" si="169"/>
        <v/>
      </c>
      <c r="J1749" s="10" t="str">
        <f t="shared" si="166"/>
        <v/>
      </c>
    </row>
    <row r="1750" spans="1:10" x14ac:dyDescent="0.25">
      <c r="A1750" s="10" t="str">
        <f>IF(B1750="","",COUNTA($B$33:B1750)-COUNTBLANK($B$33:B1750))</f>
        <v/>
      </c>
      <c r="B1750" s="1"/>
      <c r="C1750" s="10" t="str">
        <f>IF(B1750="","",AVERAGE($B$33:B1750))</f>
        <v/>
      </c>
      <c r="D1750" s="10" t="str">
        <f>IF(B1750="","",_xlfn.STDEV.S($B$33:B1750))</f>
        <v/>
      </c>
      <c r="E1750" s="82" t="str">
        <f t="shared" si="167"/>
        <v/>
      </c>
      <c r="F1750" s="80" t="str">
        <f t="shared" si="164"/>
        <v/>
      </c>
      <c r="G1750" s="80" t="str">
        <f t="shared" si="165"/>
        <v/>
      </c>
      <c r="H1750" s="81" t="str">
        <f t="shared" si="168"/>
        <v/>
      </c>
      <c r="I1750" s="83" t="str">
        <f t="shared" si="169"/>
        <v/>
      </c>
      <c r="J1750" s="10" t="str">
        <f t="shared" si="166"/>
        <v/>
      </c>
    </row>
    <row r="1751" spans="1:10" x14ac:dyDescent="0.25">
      <c r="A1751" s="10" t="str">
        <f>IF(B1751="","",COUNTA($B$33:B1751)-COUNTBLANK($B$33:B1751))</f>
        <v/>
      </c>
      <c r="B1751" s="1"/>
      <c r="C1751" s="10" t="str">
        <f>IF(B1751="","",AVERAGE($B$33:B1751))</f>
        <v/>
      </c>
      <c r="D1751" s="10" t="str">
        <f>IF(B1751="","",_xlfn.STDEV.S($B$33:B1751))</f>
        <v/>
      </c>
      <c r="E1751" s="82" t="str">
        <f t="shared" si="167"/>
        <v/>
      </c>
      <c r="F1751" s="80" t="str">
        <f t="shared" si="164"/>
        <v/>
      </c>
      <c r="G1751" s="80" t="str">
        <f t="shared" si="165"/>
        <v/>
      </c>
      <c r="H1751" s="81" t="str">
        <f t="shared" si="168"/>
        <v/>
      </c>
      <c r="I1751" s="83" t="str">
        <f t="shared" si="169"/>
        <v/>
      </c>
      <c r="J1751" s="10" t="str">
        <f t="shared" si="166"/>
        <v/>
      </c>
    </row>
    <row r="1752" spans="1:10" x14ac:dyDescent="0.25">
      <c r="A1752" s="10" t="str">
        <f>IF(B1752="","",COUNTA($B$33:B1752)-COUNTBLANK($B$33:B1752))</f>
        <v/>
      </c>
      <c r="B1752" s="1"/>
      <c r="C1752" s="10" t="str">
        <f>IF(B1752="","",AVERAGE($B$33:B1752))</f>
        <v/>
      </c>
      <c r="D1752" s="10" t="str">
        <f>IF(B1752="","",_xlfn.STDEV.S($B$33:B1752))</f>
        <v/>
      </c>
      <c r="E1752" s="82" t="str">
        <f t="shared" si="167"/>
        <v/>
      </c>
      <c r="F1752" s="80" t="str">
        <f t="shared" si="164"/>
        <v/>
      </c>
      <c r="G1752" s="80" t="str">
        <f t="shared" si="165"/>
        <v/>
      </c>
      <c r="H1752" s="81" t="str">
        <f t="shared" si="168"/>
        <v/>
      </c>
      <c r="I1752" s="83" t="str">
        <f t="shared" si="169"/>
        <v/>
      </c>
      <c r="J1752" s="10" t="str">
        <f t="shared" si="166"/>
        <v/>
      </c>
    </row>
    <row r="1753" spans="1:10" x14ac:dyDescent="0.25">
      <c r="A1753" s="10" t="str">
        <f>IF(B1753="","",COUNTA($B$33:B1753)-COUNTBLANK($B$33:B1753))</f>
        <v/>
      </c>
      <c r="B1753" s="1"/>
      <c r="C1753" s="10" t="str">
        <f>IF(B1753="","",AVERAGE($B$33:B1753))</f>
        <v/>
      </c>
      <c r="D1753" s="10" t="str">
        <f>IF(B1753="","",_xlfn.STDEV.S($B$33:B1753))</f>
        <v/>
      </c>
      <c r="E1753" s="82" t="str">
        <f t="shared" si="167"/>
        <v/>
      </c>
      <c r="F1753" s="80" t="str">
        <f t="shared" si="164"/>
        <v/>
      </c>
      <c r="G1753" s="80" t="str">
        <f t="shared" si="165"/>
        <v/>
      </c>
      <c r="H1753" s="81" t="str">
        <f t="shared" si="168"/>
        <v/>
      </c>
      <c r="I1753" s="83" t="str">
        <f t="shared" si="169"/>
        <v/>
      </c>
      <c r="J1753" s="10" t="str">
        <f t="shared" si="166"/>
        <v/>
      </c>
    </row>
    <row r="1754" spans="1:10" x14ac:dyDescent="0.25">
      <c r="A1754" s="10" t="str">
        <f>IF(B1754="","",COUNTA($B$33:B1754)-COUNTBLANK($B$33:B1754))</f>
        <v/>
      </c>
      <c r="B1754" s="1"/>
      <c r="C1754" s="10" t="str">
        <f>IF(B1754="","",AVERAGE($B$33:B1754))</f>
        <v/>
      </c>
      <c r="D1754" s="10" t="str">
        <f>IF(B1754="","",_xlfn.STDEV.S($B$33:B1754))</f>
        <v/>
      </c>
      <c r="E1754" s="82" t="str">
        <f t="shared" si="167"/>
        <v/>
      </c>
      <c r="F1754" s="80" t="str">
        <f t="shared" si="164"/>
        <v/>
      </c>
      <c r="G1754" s="80" t="str">
        <f t="shared" si="165"/>
        <v/>
      </c>
      <c r="H1754" s="81" t="str">
        <f t="shared" si="168"/>
        <v/>
      </c>
      <c r="I1754" s="83" t="str">
        <f t="shared" si="169"/>
        <v/>
      </c>
      <c r="J1754" s="10" t="str">
        <f t="shared" si="166"/>
        <v/>
      </c>
    </row>
    <row r="1755" spans="1:10" x14ac:dyDescent="0.25">
      <c r="A1755" s="10" t="str">
        <f>IF(B1755="","",COUNTA($B$33:B1755)-COUNTBLANK($B$33:B1755))</f>
        <v/>
      </c>
      <c r="B1755" s="1"/>
      <c r="C1755" s="10" t="str">
        <f>IF(B1755="","",AVERAGE($B$33:B1755))</f>
        <v/>
      </c>
      <c r="D1755" s="10" t="str">
        <f>IF(B1755="","",_xlfn.STDEV.S($B$33:B1755))</f>
        <v/>
      </c>
      <c r="E1755" s="82" t="str">
        <f t="shared" si="167"/>
        <v/>
      </c>
      <c r="F1755" s="80" t="str">
        <f t="shared" si="164"/>
        <v/>
      </c>
      <c r="G1755" s="80" t="str">
        <f t="shared" si="165"/>
        <v/>
      </c>
      <c r="H1755" s="81" t="str">
        <f t="shared" si="168"/>
        <v/>
      </c>
      <c r="I1755" s="83" t="str">
        <f t="shared" si="169"/>
        <v/>
      </c>
      <c r="J1755" s="10" t="str">
        <f t="shared" si="166"/>
        <v/>
      </c>
    </row>
    <row r="1756" spans="1:10" x14ac:dyDescent="0.25">
      <c r="A1756" s="10" t="str">
        <f>IF(B1756="","",COUNTA($B$33:B1756)-COUNTBLANK($B$33:B1756))</f>
        <v/>
      </c>
      <c r="B1756" s="1"/>
      <c r="C1756" s="10" t="str">
        <f>IF(B1756="","",AVERAGE($B$33:B1756))</f>
        <v/>
      </c>
      <c r="D1756" s="10" t="str">
        <f>IF(B1756="","",_xlfn.STDEV.S($B$33:B1756))</f>
        <v/>
      </c>
      <c r="E1756" s="82" t="str">
        <f t="shared" si="167"/>
        <v/>
      </c>
      <c r="F1756" s="80" t="str">
        <f t="shared" si="164"/>
        <v/>
      </c>
      <c r="G1756" s="80" t="str">
        <f t="shared" si="165"/>
        <v/>
      </c>
      <c r="H1756" s="81" t="str">
        <f t="shared" si="168"/>
        <v/>
      </c>
      <c r="I1756" s="83" t="str">
        <f t="shared" si="169"/>
        <v/>
      </c>
      <c r="J1756" s="10" t="str">
        <f t="shared" si="166"/>
        <v/>
      </c>
    </row>
    <row r="1757" spans="1:10" x14ac:dyDescent="0.25">
      <c r="A1757" s="10" t="str">
        <f>IF(B1757="","",COUNTA($B$33:B1757)-COUNTBLANK($B$33:B1757))</f>
        <v/>
      </c>
      <c r="B1757" s="1"/>
      <c r="C1757" s="10" t="str">
        <f>IF(B1757="","",AVERAGE($B$33:B1757))</f>
        <v/>
      </c>
      <c r="D1757" s="10" t="str">
        <f>IF(B1757="","",_xlfn.STDEV.S($B$33:B1757))</f>
        <v/>
      </c>
      <c r="E1757" s="82" t="str">
        <f t="shared" si="167"/>
        <v/>
      </c>
      <c r="F1757" s="80" t="str">
        <f t="shared" si="164"/>
        <v/>
      </c>
      <c r="G1757" s="80" t="str">
        <f t="shared" si="165"/>
        <v/>
      </c>
      <c r="H1757" s="81" t="str">
        <f t="shared" si="168"/>
        <v/>
      </c>
      <c r="I1757" s="83" t="str">
        <f t="shared" si="169"/>
        <v/>
      </c>
      <c r="J1757" s="10" t="str">
        <f t="shared" si="166"/>
        <v/>
      </c>
    </row>
    <row r="1758" spans="1:10" x14ac:dyDescent="0.25">
      <c r="A1758" s="10" t="str">
        <f>IF(B1758="","",COUNTA($B$33:B1758)-COUNTBLANK($B$33:B1758))</f>
        <v/>
      </c>
      <c r="B1758" s="1"/>
      <c r="C1758" s="10" t="str">
        <f>IF(B1758="","",AVERAGE($B$33:B1758))</f>
        <v/>
      </c>
      <c r="D1758" s="10" t="str">
        <f>IF(B1758="","",_xlfn.STDEV.S($B$33:B1758))</f>
        <v/>
      </c>
      <c r="E1758" s="82" t="str">
        <f t="shared" si="167"/>
        <v/>
      </c>
      <c r="F1758" s="80" t="str">
        <f t="shared" si="164"/>
        <v/>
      </c>
      <c r="G1758" s="80" t="str">
        <f t="shared" si="165"/>
        <v/>
      </c>
      <c r="H1758" s="81" t="str">
        <f t="shared" si="168"/>
        <v/>
      </c>
      <c r="I1758" s="83" t="str">
        <f t="shared" si="169"/>
        <v/>
      </c>
      <c r="J1758" s="10" t="str">
        <f t="shared" si="166"/>
        <v/>
      </c>
    </row>
    <row r="1759" spans="1:10" x14ac:dyDescent="0.25">
      <c r="A1759" s="10" t="str">
        <f>IF(B1759="","",COUNTA($B$33:B1759)-COUNTBLANK($B$33:B1759))</f>
        <v/>
      </c>
      <c r="B1759" s="1"/>
      <c r="C1759" s="10" t="str">
        <f>IF(B1759="","",AVERAGE($B$33:B1759))</f>
        <v/>
      </c>
      <c r="D1759" s="10" t="str">
        <f>IF(B1759="","",_xlfn.STDEV.S($B$33:B1759))</f>
        <v/>
      </c>
      <c r="E1759" s="82" t="str">
        <f t="shared" si="167"/>
        <v/>
      </c>
      <c r="F1759" s="80" t="str">
        <f t="shared" si="164"/>
        <v/>
      </c>
      <c r="G1759" s="80" t="str">
        <f t="shared" si="165"/>
        <v/>
      </c>
      <c r="H1759" s="81" t="str">
        <f t="shared" si="168"/>
        <v/>
      </c>
      <c r="I1759" s="83" t="str">
        <f t="shared" si="169"/>
        <v/>
      </c>
      <c r="J1759" s="10" t="str">
        <f t="shared" si="166"/>
        <v/>
      </c>
    </row>
    <row r="1760" spans="1:10" x14ac:dyDescent="0.25">
      <c r="A1760" s="10" t="str">
        <f>IF(B1760="","",COUNTA($B$33:B1760)-COUNTBLANK($B$33:B1760))</f>
        <v/>
      </c>
      <c r="B1760" s="1"/>
      <c r="C1760" s="10" t="str">
        <f>IF(B1760="","",AVERAGE($B$33:B1760))</f>
        <v/>
      </c>
      <c r="D1760" s="10" t="str">
        <f>IF(B1760="","",_xlfn.STDEV.S($B$33:B1760))</f>
        <v/>
      </c>
      <c r="E1760" s="82" t="str">
        <f t="shared" si="167"/>
        <v/>
      </c>
      <c r="F1760" s="80" t="str">
        <f t="shared" si="164"/>
        <v/>
      </c>
      <c r="G1760" s="80" t="str">
        <f t="shared" si="165"/>
        <v/>
      </c>
      <c r="H1760" s="81" t="str">
        <f t="shared" si="168"/>
        <v/>
      </c>
      <c r="I1760" s="83" t="str">
        <f t="shared" si="169"/>
        <v/>
      </c>
      <c r="J1760" s="10" t="str">
        <f t="shared" si="166"/>
        <v/>
      </c>
    </row>
    <row r="1761" spans="1:10" x14ac:dyDescent="0.25">
      <c r="A1761" s="10" t="str">
        <f>IF(B1761="","",COUNTA($B$33:B1761)-COUNTBLANK($B$33:B1761))</f>
        <v/>
      </c>
      <c r="B1761" s="1"/>
      <c r="C1761" s="10" t="str">
        <f>IF(B1761="","",AVERAGE($B$33:B1761))</f>
        <v/>
      </c>
      <c r="D1761" s="10" t="str">
        <f>IF(B1761="","",_xlfn.STDEV.S($B$33:B1761))</f>
        <v/>
      </c>
      <c r="E1761" s="82" t="str">
        <f t="shared" si="167"/>
        <v/>
      </c>
      <c r="F1761" s="80" t="str">
        <f t="shared" si="164"/>
        <v/>
      </c>
      <c r="G1761" s="80" t="str">
        <f t="shared" si="165"/>
        <v/>
      </c>
      <c r="H1761" s="81" t="str">
        <f t="shared" si="168"/>
        <v/>
      </c>
      <c r="I1761" s="83" t="str">
        <f t="shared" si="169"/>
        <v/>
      </c>
      <c r="J1761" s="10" t="str">
        <f t="shared" si="166"/>
        <v/>
      </c>
    </row>
    <row r="1762" spans="1:10" x14ac:dyDescent="0.25">
      <c r="A1762" s="10" t="str">
        <f>IF(B1762="","",COUNTA($B$33:B1762)-COUNTBLANK($B$33:B1762))</f>
        <v/>
      </c>
      <c r="B1762" s="1"/>
      <c r="C1762" s="10" t="str">
        <f>IF(B1762="","",AVERAGE($B$33:B1762))</f>
        <v/>
      </c>
      <c r="D1762" s="10" t="str">
        <f>IF(B1762="","",_xlfn.STDEV.S($B$33:B1762))</f>
        <v/>
      </c>
      <c r="E1762" s="82" t="str">
        <f t="shared" si="167"/>
        <v/>
      </c>
      <c r="F1762" s="80" t="str">
        <f t="shared" ref="F1762:F1825" si="170">IF(D1762="","",($C$5-$C$4)/(6*D1762))</f>
        <v/>
      </c>
      <c r="G1762" s="80" t="str">
        <f t="shared" ref="G1762:G1825" si="171">IF(D1762="","",MIN(($C$5-C1762)/(3*D1762),(C1762-$C$4)/(3*D1762)))</f>
        <v/>
      </c>
      <c r="H1762" s="81" t="str">
        <f t="shared" si="168"/>
        <v/>
      </c>
      <c r="I1762" s="83" t="str">
        <f t="shared" si="169"/>
        <v/>
      </c>
      <c r="J1762" s="10" t="str">
        <f t="shared" ref="J1762:J1825" si="172">IF(B1762="","",B1762)</f>
        <v/>
      </c>
    </row>
    <row r="1763" spans="1:10" x14ac:dyDescent="0.25">
      <c r="A1763" s="10" t="str">
        <f>IF(B1763="","",COUNTA($B$33:B1763)-COUNTBLANK($B$33:B1763))</f>
        <v/>
      </c>
      <c r="B1763" s="1"/>
      <c r="C1763" s="10" t="str">
        <f>IF(B1763="","",AVERAGE($B$33:B1763))</f>
        <v/>
      </c>
      <c r="D1763" s="10" t="str">
        <f>IF(B1763="","",_xlfn.STDEV.S($B$33:B1763))</f>
        <v/>
      </c>
      <c r="E1763" s="82" t="str">
        <f t="shared" si="167"/>
        <v/>
      </c>
      <c r="F1763" s="80" t="str">
        <f t="shared" si="170"/>
        <v/>
      </c>
      <c r="G1763" s="80" t="str">
        <f t="shared" si="171"/>
        <v/>
      </c>
      <c r="H1763" s="81" t="str">
        <f t="shared" si="168"/>
        <v/>
      </c>
      <c r="I1763" s="83" t="str">
        <f t="shared" si="169"/>
        <v/>
      </c>
      <c r="J1763" s="10" t="str">
        <f t="shared" si="172"/>
        <v/>
      </c>
    </row>
    <row r="1764" spans="1:10" x14ac:dyDescent="0.25">
      <c r="A1764" s="10" t="str">
        <f>IF(B1764="","",COUNTA($B$33:B1764)-COUNTBLANK($B$33:B1764))</f>
        <v/>
      </c>
      <c r="B1764" s="1"/>
      <c r="C1764" s="10" t="str">
        <f>IF(B1764="","",AVERAGE($B$33:B1764))</f>
        <v/>
      </c>
      <c r="D1764" s="10" t="str">
        <f>IF(B1764="","",_xlfn.STDEV.S($B$33:B1764))</f>
        <v/>
      </c>
      <c r="E1764" s="82" t="str">
        <f t="shared" si="167"/>
        <v/>
      </c>
      <c r="F1764" s="80" t="str">
        <f t="shared" si="170"/>
        <v/>
      </c>
      <c r="G1764" s="80" t="str">
        <f t="shared" si="171"/>
        <v/>
      </c>
      <c r="H1764" s="81" t="str">
        <f t="shared" si="168"/>
        <v/>
      </c>
      <c r="I1764" s="83" t="str">
        <f t="shared" si="169"/>
        <v/>
      </c>
      <c r="J1764" s="10" t="str">
        <f t="shared" si="172"/>
        <v/>
      </c>
    </row>
    <row r="1765" spans="1:10" x14ac:dyDescent="0.25">
      <c r="A1765" s="10" t="str">
        <f>IF(B1765="","",COUNTA($B$33:B1765)-COUNTBLANK($B$33:B1765))</f>
        <v/>
      </c>
      <c r="B1765" s="1"/>
      <c r="C1765" s="10" t="str">
        <f>IF(B1765="","",AVERAGE($B$33:B1765))</f>
        <v/>
      </c>
      <c r="D1765" s="10" t="str">
        <f>IF(B1765="","",_xlfn.STDEV.S($B$33:B1765))</f>
        <v/>
      </c>
      <c r="E1765" s="82" t="str">
        <f t="shared" si="167"/>
        <v/>
      </c>
      <c r="F1765" s="80" t="str">
        <f t="shared" si="170"/>
        <v/>
      </c>
      <c r="G1765" s="80" t="str">
        <f t="shared" si="171"/>
        <v/>
      </c>
      <c r="H1765" s="81" t="str">
        <f t="shared" si="168"/>
        <v/>
      </c>
      <c r="I1765" s="83" t="str">
        <f t="shared" si="169"/>
        <v/>
      </c>
      <c r="J1765" s="10" t="str">
        <f t="shared" si="172"/>
        <v/>
      </c>
    </row>
    <row r="1766" spans="1:10" x14ac:dyDescent="0.25">
      <c r="A1766" s="10" t="str">
        <f>IF(B1766="","",COUNTA($B$33:B1766)-COUNTBLANK($B$33:B1766))</f>
        <v/>
      </c>
      <c r="B1766" s="1"/>
      <c r="C1766" s="10" t="str">
        <f>IF(B1766="","",AVERAGE($B$33:B1766))</f>
        <v/>
      </c>
      <c r="D1766" s="10" t="str">
        <f>IF(B1766="","",_xlfn.STDEV.S($B$33:B1766))</f>
        <v/>
      </c>
      <c r="E1766" s="82" t="str">
        <f t="shared" ref="E1766:E1829" si="173">IF(D1766="","",D1766/C1766)</f>
        <v/>
      </c>
      <c r="F1766" s="80" t="str">
        <f t="shared" si="170"/>
        <v/>
      </c>
      <c r="G1766" s="80" t="str">
        <f t="shared" si="171"/>
        <v/>
      </c>
      <c r="H1766" s="81" t="str">
        <f t="shared" ref="H1766:H1829" si="174">IF(D1766="","",F1766/(1+9*(F1766-G1766)^2))</f>
        <v/>
      </c>
      <c r="I1766" s="83" t="str">
        <f t="shared" si="169"/>
        <v/>
      </c>
      <c r="J1766" s="10" t="str">
        <f t="shared" si="172"/>
        <v/>
      </c>
    </row>
    <row r="1767" spans="1:10" x14ac:dyDescent="0.25">
      <c r="A1767" s="10" t="str">
        <f>IF(B1767="","",COUNTA($B$33:B1767)-COUNTBLANK($B$33:B1767))</f>
        <v/>
      </c>
      <c r="B1767" s="1"/>
      <c r="C1767" s="10" t="str">
        <f>IF(B1767="","",AVERAGE($B$33:B1767))</f>
        <v/>
      </c>
      <c r="D1767" s="10" t="str">
        <f>IF(B1767="","",_xlfn.STDEV.S($B$33:B1767))</f>
        <v/>
      </c>
      <c r="E1767" s="82" t="str">
        <f t="shared" si="173"/>
        <v/>
      </c>
      <c r="F1767" s="80" t="str">
        <f t="shared" si="170"/>
        <v/>
      </c>
      <c r="G1767" s="80" t="str">
        <f t="shared" si="171"/>
        <v/>
      </c>
      <c r="H1767" s="81" t="str">
        <f t="shared" si="174"/>
        <v/>
      </c>
      <c r="I1767" s="83" t="str">
        <f t="shared" si="169"/>
        <v/>
      </c>
      <c r="J1767" s="10" t="str">
        <f t="shared" si="172"/>
        <v/>
      </c>
    </row>
    <row r="1768" spans="1:10" x14ac:dyDescent="0.25">
      <c r="A1768" s="10" t="str">
        <f>IF(B1768="","",COUNTA($B$33:B1768)-COUNTBLANK($B$33:B1768))</f>
        <v/>
      </c>
      <c r="B1768" s="1"/>
      <c r="C1768" s="10" t="str">
        <f>IF(B1768="","",AVERAGE($B$33:B1768))</f>
        <v/>
      </c>
      <c r="D1768" s="10" t="str">
        <f>IF(B1768="","",_xlfn.STDEV.S($B$33:B1768))</f>
        <v/>
      </c>
      <c r="E1768" s="82" t="str">
        <f t="shared" si="173"/>
        <v/>
      </c>
      <c r="F1768" s="80" t="str">
        <f t="shared" si="170"/>
        <v/>
      </c>
      <c r="G1768" s="80" t="str">
        <f t="shared" si="171"/>
        <v/>
      </c>
      <c r="H1768" s="81" t="str">
        <f t="shared" si="174"/>
        <v/>
      </c>
      <c r="I1768" s="83" t="str">
        <f t="shared" si="169"/>
        <v/>
      </c>
      <c r="J1768" s="10" t="str">
        <f t="shared" si="172"/>
        <v/>
      </c>
    </row>
    <row r="1769" spans="1:10" x14ac:dyDescent="0.25">
      <c r="A1769" s="10" t="str">
        <f>IF(B1769="","",COUNTA($B$33:B1769)-COUNTBLANK($B$33:B1769))</f>
        <v/>
      </c>
      <c r="B1769" s="1"/>
      <c r="C1769" s="10" t="str">
        <f>IF(B1769="","",AVERAGE($B$33:B1769))</f>
        <v/>
      </c>
      <c r="D1769" s="10" t="str">
        <f>IF(B1769="","",_xlfn.STDEV.S($B$33:B1769))</f>
        <v/>
      </c>
      <c r="E1769" s="82" t="str">
        <f t="shared" si="173"/>
        <v/>
      </c>
      <c r="F1769" s="80" t="str">
        <f t="shared" si="170"/>
        <v/>
      </c>
      <c r="G1769" s="80" t="str">
        <f t="shared" si="171"/>
        <v/>
      </c>
      <c r="H1769" s="81" t="str">
        <f t="shared" si="174"/>
        <v/>
      </c>
      <c r="I1769" s="83" t="str">
        <f t="shared" si="169"/>
        <v/>
      </c>
      <c r="J1769" s="10" t="str">
        <f t="shared" si="172"/>
        <v/>
      </c>
    </row>
    <row r="1770" spans="1:10" x14ac:dyDescent="0.25">
      <c r="A1770" s="10" t="str">
        <f>IF(B1770="","",COUNTA($B$33:B1770)-COUNTBLANK($B$33:B1770))</f>
        <v/>
      </c>
      <c r="B1770" s="1"/>
      <c r="C1770" s="10" t="str">
        <f>IF(B1770="","",AVERAGE($B$33:B1770))</f>
        <v/>
      </c>
      <c r="D1770" s="10" t="str">
        <f>IF(B1770="","",_xlfn.STDEV.S($B$33:B1770))</f>
        <v/>
      </c>
      <c r="E1770" s="82" t="str">
        <f t="shared" si="173"/>
        <v/>
      </c>
      <c r="F1770" s="80" t="str">
        <f t="shared" si="170"/>
        <v/>
      </c>
      <c r="G1770" s="80" t="str">
        <f t="shared" si="171"/>
        <v/>
      </c>
      <c r="H1770" s="81" t="str">
        <f t="shared" si="174"/>
        <v/>
      </c>
      <c r="I1770" s="83" t="str">
        <f t="shared" si="169"/>
        <v/>
      </c>
      <c r="J1770" s="10" t="str">
        <f t="shared" si="172"/>
        <v/>
      </c>
    </row>
    <row r="1771" spans="1:10" x14ac:dyDescent="0.25">
      <c r="A1771" s="10" t="str">
        <f>IF(B1771="","",COUNTA($B$33:B1771)-COUNTBLANK($B$33:B1771))</f>
        <v/>
      </c>
      <c r="B1771" s="1"/>
      <c r="C1771" s="10" t="str">
        <f>IF(B1771="","",AVERAGE($B$33:B1771))</f>
        <v/>
      </c>
      <c r="D1771" s="10" t="str">
        <f>IF(B1771="","",_xlfn.STDEV.S($B$33:B1771))</f>
        <v/>
      </c>
      <c r="E1771" s="82" t="str">
        <f t="shared" si="173"/>
        <v/>
      </c>
      <c r="F1771" s="80" t="str">
        <f t="shared" si="170"/>
        <v/>
      </c>
      <c r="G1771" s="80" t="str">
        <f t="shared" si="171"/>
        <v/>
      </c>
      <c r="H1771" s="81" t="str">
        <f t="shared" si="174"/>
        <v/>
      </c>
      <c r="I1771" s="83" t="str">
        <f t="shared" si="169"/>
        <v/>
      </c>
      <c r="J1771" s="10" t="str">
        <f t="shared" si="172"/>
        <v/>
      </c>
    </row>
    <row r="1772" spans="1:10" x14ac:dyDescent="0.25">
      <c r="A1772" s="10" t="str">
        <f>IF(B1772="","",COUNTA($B$33:B1772)-COUNTBLANK($B$33:B1772))</f>
        <v/>
      </c>
      <c r="B1772" s="1"/>
      <c r="C1772" s="10" t="str">
        <f>IF(B1772="","",AVERAGE($B$33:B1772))</f>
        <v/>
      </c>
      <c r="D1772" s="10" t="str">
        <f>IF(B1772="","",_xlfn.STDEV.S($B$33:B1772))</f>
        <v/>
      </c>
      <c r="E1772" s="82" t="str">
        <f t="shared" si="173"/>
        <v/>
      </c>
      <c r="F1772" s="80" t="str">
        <f t="shared" si="170"/>
        <v/>
      </c>
      <c r="G1772" s="80" t="str">
        <f t="shared" si="171"/>
        <v/>
      </c>
      <c r="H1772" s="81" t="str">
        <f t="shared" si="174"/>
        <v/>
      </c>
      <c r="I1772" s="83" t="str">
        <f t="shared" si="169"/>
        <v/>
      </c>
      <c r="J1772" s="10" t="str">
        <f t="shared" si="172"/>
        <v/>
      </c>
    </row>
    <row r="1773" spans="1:10" x14ac:dyDescent="0.25">
      <c r="A1773" s="10" t="str">
        <f>IF(B1773="","",COUNTA($B$33:B1773)-COUNTBLANK($B$33:B1773))</f>
        <v/>
      </c>
      <c r="B1773" s="1"/>
      <c r="C1773" s="10" t="str">
        <f>IF(B1773="","",AVERAGE($B$33:B1773))</f>
        <v/>
      </c>
      <c r="D1773" s="10" t="str">
        <f>IF(B1773="","",_xlfn.STDEV.S($B$33:B1773))</f>
        <v/>
      </c>
      <c r="E1773" s="82" t="str">
        <f t="shared" si="173"/>
        <v/>
      </c>
      <c r="F1773" s="80" t="str">
        <f t="shared" si="170"/>
        <v/>
      </c>
      <c r="G1773" s="80" t="str">
        <f t="shared" si="171"/>
        <v/>
      </c>
      <c r="H1773" s="81" t="str">
        <f t="shared" si="174"/>
        <v/>
      </c>
      <c r="I1773" s="83" t="str">
        <f t="shared" si="169"/>
        <v/>
      </c>
      <c r="J1773" s="10" t="str">
        <f t="shared" si="172"/>
        <v/>
      </c>
    </row>
    <row r="1774" spans="1:10" x14ac:dyDescent="0.25">
      <c r="A1774" s="10" t="str">
        <f>IF(B1774="","",COUNTA($B$33:B1774)-COUNTBLANK($B$33:B1774))</f>
        <v/>
      </c>
      <c r="B1774" s="1"/>
      <c r="C1774" s="10" t="str">
        <f>IF(B1774="","",AVERAGE($B$33:B1774))</f>
        <v/>
      </c>
      <c r="D1774" s="10" t="str">
        <f>IF(B1774="","",_xlfn.STDEV.S($B$33:B1774))</f>
        <v/>
      </c>
      <c r="E1774" s="82" t="str">
        <f t="shared" si="173"/>
        <v/>
      </c>
      <c r="F1774" s="80" t="str">
        <f t="shared" si="170"/>
        <v/>
      </c>
      <c r="G1774" s="80" t="str">
        <f t="shared" si="171"/>
        <v/>
      </c>
      <c r="H1774" s="81" t="str">
        <f t="shared" si="174"/>
        <v/>
      </c>
      <c r="I1774" s="83" t="str">
        <f t="shared" si="169"/>
        <v/>
      </c>
      <c r="J1774" s="10" t="str">
        <f t="shared" si="172"/>
        <v/>
      </c>
    </row>
    <row r="1775" spans="1:10" x14ac:dyDescent="0.25">
      <c r="A1775" s="10" t="str">
        <f>IF(B1775="","",COUNTA($B$33:B1775)-COUNTBLANK($B$33:B1775))</f>
        <v/>
      </c>
      <c r="B1775" s="1"/>
      <c r="C1775" s="10" t="str">
        <f>IF(B1775="","",AVERAGE($B$33:B1775))</f>
        <v/>
      </c>
      <c r="D1775" s="10" t="str">
        <f>IF(B1775="","",_xlfn.STDEV.S($B$33:B1775))</f>
        <v/>
      </c>
      <c r="E1775" s="82" t="str">
        <f t="shared" si="173"/>
        <v/>
      </c>
      <c r="F1775" s="80" t="str">
        <f t="shared" si="170"/>
        <v/>
      </c>
      <c r="G1775" s="80" t="str">
        <f t="shared" si="171"/>
        <v/>
      </c>
      <c r="H1775" s="81" t="str">
        <f t="shared" si="174"/>
        <v/>
      </c>
      <c r="I1775" s="83" t="str">
        <f t="shared" si="169"/>
        <v/>
      </c>
      <c r="J1775" s="10" t="str">
        <f t="shared" si="172"/>
        <v/>
      </c>
    </row>
    <row r="1776" spans="1:10" x14ac:dyDescent="0.25">
      <c r="A1776" s="10" t="str">
        <f>IF(B1776="","",COUNTA($B$33:B1776)-COUNTBLANK($B$33:B1776))</f>
        <v/>
      </c>
      <c r="B1776" s="1"/>
      <c r="C1776" s="10" t="str">
        <f>IF(B1776="","",AVERAGE($B$33:B1776))</f>
        <v/>
      </c>
      <c r="D1776" s="10" t="str">
        <f>IF(B1776="","",_xlfn.STDEV.S($B$33:B1776))</f>
        <v/>
      </c>
      <c r="E1776" s="82" t="str">
        <f t="shared" si="173"/>
        <v/>
      </c>
      <c r="F1776" s="80" t="str">
        <f t="shared" si="170"/>
        <v/>
      </c>
      <c r="G1776" s="80" t="str">
        <f t="shared" si="171"/>
        <v/>
      </c>
      <c r="H1776" s="81" t="str">
        <f t="shared" si="174"/>
        <v/>
      </c>
      <c r="I1776" s="83" t="str">
        <f t="shared" si="169"/>
        <v/>
      </c>
      <c r="J1776" s="10" t="str">
        <f t="shared" si="172"/>
        <v/>
      </c>
    </row>
    <row r="1777" spans="1:10" x14ac:dyDescent="0.25">
      <c r="A1777" s="10" t="str">
        <f>IF(B1777="","",COUNTA($B$33:B1777)-COUNTBLANK($B$33:B1777))</f>
        <v/>
      </c>
      <c r="B1777" s="1"/>
      <c r="C1777" s="10" t="str">
        <f>IF(B1777="","",AVERAGE($B$33:B1777))</f>
        <v/>
      </c>
      <c r="D1777" s="10" t="str">
        <f>IF(B1777="","",_xlfn.STDEV.S($B$33:B1777))</f>
        <v/>
      </c>
      <c r="E1777" s="82" t="str">
        <f t="shared" si="173"/>
        <v/>
      </c>
      <c r="F1777" s="80" t="str">
        <f t="shared" si="170"/>
        <v/>
      </c>
      <c r="G1777" s="80" t="str">
        <f t="shared" si="171"/>
        <v/>
      </c>
      <c r="H1777" s="81" t="str">
        <f t="shared" si="174"/>
        <v/>
      </c>
      <c r="I1777" s="83" t="str">
        <f t="shared" si="169"/>
        <v/>
      </c>
      <c r="J1777" s="10" t="str">
        <f t="shared" si="172"/>
        <v/>
      </c>
    </row>
    <row r="1778" spans="1:10" x14ac:dyDescent="0.25">
      <c r="A1778" s="10" t="str">
        <f>IF(B1778="","",COUNTA($B$33:B1778)-COUNTBLANK($B$33:B1778))</f>
        <v/>
      </c>
      <c r="B1778" s="1"/>
      <c r="C1778" s="10" t="str">
        <f>IF(B1778="","",AVERAGE($B$33:B1778))</f>
        <v/>
      </c>
      <c r="D1778" s="10" t="str">
        <f>IF(B1778="","",_xlfn.STDEV.S($B$33:B1778))</f>
        <v/>
      </c>
      <c r="E1778" s="82" t="str">
        <f t="shared" si="173"/>
        <v/>
      </c>
      <c r="F1778" s="80" t="str">
        <f t="shared" si="170"/>
        <v/>
      </c>
      <c r="G1778" s="80" t="str">
        <f t="shared" si="171"/>
        <v/>
      </c>
      <c r="H1778" s="81" t="str">
        <f t="shared" si="174"/>
        <v/>
      </c>
      <c r="I1778" s="83" t="str">
        <f t="shared" si="169"/>
        <v/>
      </c>
      <c r="J1778" s="10" t="str">
        <f t="shared" si="172"/>
        <v/>
      </c>
    </row>
    <row r="1779" spans="1:10" x14ac:dyDescent="0.25">
      <c r="A1779" s="10" t="str">
        <f>IF(B1779="","",COUNTA($B$33:B1779)-COUNTBLANK($B$33:B1779))</f>
        <v/>
      </c>
      <c r="B1779" s="1"/>
      <c r="C1779" s="10" t="str">
        <f>IF(B1779="","",AVERAGE($B$33:B1779))</f>
        <v/>
      </c>
      <c r="D1779" s="10" t="str">
        <f>IF(B1779="","",_xlfn.STDEV.S($B$33:B1779))</f>
        <v/>
      </c>
      <c r="E1779" s="82" t="str">
        <f t="shared" si="173"/>
        <v/>
      </c>
      <c r="F1779" s="80" t="str">
        <f t="shared" si="170"/>
        <v/>
      </c>
      <c r="G1779" s="80" t="str">
        <f t="shared" si="171"/>
        <v/>
      </c>
      <c r="H1779" s="81" t="str">
        <f t="shared" si="174"/>
        <v/>
      </c>
      <c r="I1779" s="83" t="str">
        <f t="shared" si="169"/>
        <v/>
      </c>
      <c r="J1779" s="10" t="str">
        <f t="shared" si="172"/>
        <v/>
      </c>
    </row>
    <row r="1780" spans="1:10" x14ac:dyDescent="0.25">
      <c r="A1780" s="10" t="str">
        <f>IF(B1780="","",COUNTA($B$33:B1780)-COUNTBLANK($B$33:B1780))</f>
        <v/>
      </c>
      <c r="B1780" s="1"/>
      <c r="C1780" s="10" t="str">
        <f>IF(B1780="","",AVERAGE($B$33:B1780))</f>
        <v/>
      </c>
      <c r="D1780" s="10" t="str">
        <f>IF(B1780="","",_xlfn.STDEV.S($B$33:B1780))</f>
        <v/>
      </c>
      <c r="E1780" s="82" t="str">
        <f t="shared" si="173"/>
        <v/>
      </c>
      <c r="F1780" s="80" t="str">
        <f t="shared" si="170"/>
        <v/>
      </c>
      <c r="G1780" s="80" t="str">
        <f t="shared" si="171"/>
        <v/>
      </c>
      <c r="H1780" s="81" t="str">
        <f t="shared" si="174"/>
        <v/>
      </c>
      <c r="I1780" s="83" t="str">
        <f t="shared" si="169"/>
        <v/>
      </c>
      <c r="J1780" s="10" t="str">
        <f t="shared" si="172"/>
        <v/>
      </c>
    </row>
    <row r="1781" spans="1:10" x14ac:dyDescent="0.25">
      <c r="A1781" s="10" t="str">
        <f>IF(B1781="","",COUNTA($B$33:B1781)-COUNTBLANK($B$33:B1781))</f>
        <v/>
      </c>
      <c r="B1781" s="1"/>
      <c r="C1781" s="10" t="str">
        <f>IF(B1781="","",AVERAGE($B$33:B1781))</f>
        <v/>
      </c>
      <c r="D1781" s="10" t="str">
        <f>IF(B1781="","",_xlfn.STDEV.S($B$33:B1781))</f>
        <v/>
      </c>
      <c r="E1781" s="82" t="str">
        <f t="shared" si="173"/>
        <v/>
      </c>
      <c r="F1781" s="80" t="str">
        <f t="shared" si="170"/>
        <v/>
      </c>
      <c r="G1781" s="80" t="str">
        <f t="shared" si="171"/>
        <v/>
      </c>
      <c r="H1781" s="81" t="str">
        <f t="shared" si="174"/>
        <v/>
      </c>
      <c r="I1781" s="83" t="str">
        <f t="shared" si="169"/>
        <v/>
      </c>
      <c r="J1781" s="10" t="str">
        <f t="shared" si="172"/>
        <v/>
      </c>
    </row>
    <row r="1782" spans="1:10" x14ac:dyDescent="0.25">
      <c r="A1782" s="10" t="str">
        <f>IF(B1782="","",COUNTA($B$33:B1782)-COUNTBLANK($B$33:B1782))</f>
        <v/>
      </c>
      <c r="B1782" s="1"/>
      <c r="C1782" s="10" t="str">
        <f>IF(B1782="","",AVERAGE($B$33:B1782))</f>
        <v/>
      </c>
      <c r="D1782" s="10" t="str">
        <f>IF(B1782="","",_xlfn.STDEV.S($B$33:B1782))</f>
        <v/>
      </c>
      <c r="E1782" s="82" t="str">
        <f t="shared" si="173"/>
        <v/>
      </c>
      <c r="F1782" s="80" t="str">
        <f t="shared" si="170"/>
        <v/>
      </c>
      <c r="G1782" s="80" t="str">
        <f t="shared" si="171"/>
        <v/>
      </c>
      <c r="H1782" s="81" t="str">
        <f t="shared" si="174"/>
        <v/>
      </c>
      <c r="I1782" s="83" t="str">
        <f t="shared" si="169"/>
        <v/>
      </c>
      <c r="J1782" s="10" t="str">
        <f t="shared" si="172"/>
        <v/>
      </c>
    </row>
    <row r="1783" spans="1:10" x14ac:dyDescent="0.25">
      <c r="A1783" s="10" t="str">
        <f>IF(B1783="","",COUNTA($B$33:B1783)-COUNTBLANK($B$33:B1783))</f>
        <v/>
      </c>
      <c r="B1783" s="1"/>
      <c r="C1783" s="10" t="str">
        <f>IF(B1783="","",AVERAGE($B$33:B1783))</f>
        <v/>
      </c>
      <c r="D1783" s="10" t="str">
        <f>IF(B1783="","",_xlfn.STDEV.S($B$33:B1783))</f>
        <v/>
      </c>
      <c r="E1783" s="82" t="str">
        <f t="shared" si="173"/>
        <v/>
      </c>
      <c r="F1783" s="80" t="str">
        <f t="shared" si="170"/>
        <v/>
      </c>
      <c r="G1783" s="80" t="str">
        <f t="shared" si="171"/>
        <v/>
      </c>
      <c r="H1783" s="81" t="str">
        <f t="shared" si="174"/>
        <v/>
      </c>
      <c r="I1783" s="83" t="str">
        <f t="shared" si="169"/>
        <v/>
      </c>
      <c r="J1783" s="10" t="str">
        <f t="shared" si="172"/>
        <v/>
      </c>
    </row>
    <row r="1784" spans="1:10" x14ac:dyDescent="0.25">
      <c r="A1784" s="10" t="str">
        <f>IF(B1784="","",COUNTA($B$33:B1784)-COUNTBLANK($B$33:B1784))</f>
        <v/>
      </c>
      <c r="B1784" s="1"/>
      <c r="C1784" s="10" t="str">
        <f>IF(B1784="","",AVERAGE($B$33:B1784))</f>
        <v/>
      </c>
      <c r="D1784" s="10" t="str">
        <f>IF(B1784="","",_xlfn.STDEV.S($B$33:B1784))</f>
        <v/>
      </c>
      <c r="E1784" s="82" t="str">
        <f t="shared" si="173"/>
        <v/>
      </c>
      <c r="F1784" s="80" t="str">
        <f t="shared" si="170"/>
        <v/>
      </c>
      <c r="G1784" s="80" t="str">
        <f t="shared" si="171"/>
        <v/>
      </c>
      <c r="H1784" s="81" t="str">
        <f t="shared" si="174"/>
        <v/>
      </c>
      <c r="I1784" s="83" t="str">
        <f t="shared" si="169"/>
        <v/>
      </c>
      <c r="J1784" s="10" t="str">
        <f t="shared" si="172"/>
        <v/>
      </c>
    </row>
    <row r="1785" spans="1:10" x14ac:dyDescent="0.25">
      <c r="A1785" s="10" t="str">
        <f>IF(B1785="","",COUNTA($B$33:B1785)-COUNTBLANK($B$33:B1785))</f>
        <v/>
      </c>
      <c r="B1785" s="1"/>
      <c r="C1785" s="10" t="str">
        <f>IF(B1785="","",AVERAGE($B$33:B1785))</f>
        <v/>
      </c>
      <c r="D1785" s="10" t="str">
        <f>IF(B1785="","",_xlfn.STDEV.S($B$33:B1785))</f>
        <v/>
      </c>
      <c r="E1785" s="82" t="str">
        <f t="shared" si="173"/>
        <v/>
      </c>
      <c r="F1785" s="80" t="str">
        <f t="shared" si="170"/>
        <v/>
      </c>
      <c r="G1785" s="80" t="str">
        <f t="shared" si="171"/>
        <v/>
      </c>
      <c r="H1785" s="81" t="str">
        <f t="shared" si="174"/>
        <v/>
      </c>
      <c r="I1785" s="83" t="str">
        <f t="shared" si="169"/>
        <v/>
      </c>
      <c r="J1785" s="10" t="str">
        <f t="shared" si="172"/>
        <v/>
      </c>
    </row>
    <row r="1786" spans="1:10" x14ac:dyDescent="0.25">
      <c r="A1786" s="10" t="str">
        <f>IF(B1786="","",COUNTA($B$33:B1786)-COUNTBLANK($B$33:B1786))</f>
        <v/>
      </c>
      <c r="B1786" s="1"/>
      <c r="C1786" s="10" t="str">
        <f>IF(B1786="","",AVERAGE($B$33:B1786))</f>
        <v/>
      </c>
      <c r="D1786" s="10" t="str">
        <f>IF(B1786="","",_xlfn.STDEV.S($B$33:B1786))</f>
        <v/>
      </c>
      <c r="E1786" s="82" t="str">
        <f t="shared" si="173"/>
        <v/>
      </c>
      <c r="F1786" s="80" t="str">
        <f t="shared" si="170"/>
        <v/>
      </c>
      <c r="G1786" s="80" t="str">
        <f t="shared" si="171"/>
        <v/>
      </c>
      <c r="H1786" s="81" t="str">
        <f t="shared" si="174"/>
        <v/>
      </c>
      <c r="I1786" s="83" t="str">
        <f t="shared" si="169"/>
        <v/>
      </c>
      <c r="J1786" s="10" t="str">
        <f t="shared" si="172"/>
        <v/>
      </c>
    </row>
    <row r="1787" spans="1:10" x14ac:dyDescent="0.25">
      <c r="A1787" s="10" t="str">
        <f>IF(B1787="","",COUNTA($B$33:B1787)-COUNTBLANK($B$33:B1787))</f>
        <v/>
      </c>
      <c r="B1787" s="1"/>
      <c r="C1787" s="10" t="str">
        <f>IF(B1787="","",AVERAGE($B$33:B1787))</f>
        <v/>
      </c>
      <c r="D1787" s="10" t="str">
        <f>IF(B1787="","",_xlfn.STDEV.S($B$33:B1787))</f>
        <v/>
      </c>
      <c r="E1787" s="82" t="str">
        <f t="shared" si="173"/>
        <v/>
      </c>
      <c r="F1787" s="80" t="str">
        <f t="shared" si="170"/>
        <v/>
      </c>
      <c r="G1787" s="80" t="str">
        <f t="shared" si="171"/>
        <v/>
      </c>
      <c r="H1787" s="81" t="str">
        <f t="shared" si="174"/>
        <v/>
      </c>
      <c r="I1787" s="83" t="str">
        <f t="shared" si="169"/>
        <v/>
      </c>
      <c r="J1787" s="10" t="str">
        <f t="shared" si="172"/>
        <v/>
      </c>
    </row>
    <row r="1788" spans="1:10" x14ac:dyDescent="0.25">
      <c r="A1788" s="10" t="str">
        <f>IF(B1788="","",COUNTA($B$33:B1788)-COUNTBLANK($B$33:B1788))</f>
        <v/>
      </c>
      <c r="B1788" s="1"/>
      <c r="C1788" s="10" t="str">
        <f>IF(B1788="","",AVERAGE($B$33:B1788))</f>
        <v/>
      </c>
      <c r="D1788" s="10" t="str">
        <f>IF(B1788="","",_xlfn.STDEV.S($B$33:B1788))</f>
        <v/>
      </c>
      <c r="E1788" s="82" t="str">
        <f t="shared" si="173"/>
        <v/>
      </c>
      <c r="F1788" s="80" t="str">
        <f t="shared" si="170"/>
        <v/>
      </c>
      <c r="G1788" s="80" t="str">
        <f t="shared" si="171"/>
        <v/>
      </c>
      <c r="H1788" s="81" t="str">
        <f t="shared" si="174"/>
        <v/>
      </c>
      <c r="I1788" s="83" t="str">
        <f t="shared" si="169"/>
        <v/>
      </c>
      <c r="J1788" s="10" t="str">
        <f t="shared" si="172"/>
        <v/>
      </c>
    </row>
    <row r="1789" spans="1:10" x14ac:dyDescent="0.25">
      <c r="A1789" s="10" t="str">
        <f>IF(B1789="","",COUNTA($B$33:B1789)-COUNTBLANK($B$33:B1789))</f>
        <v/>
      </c>
      <c r="B1789" s="1"/>
      <c r="C1789" s="10" t="str">
        <f>IF(B1789="","",AVERAGE($B$33:B1789))</f>
        <v/>
      </c>
      <c r="D1789" s="10" t="str">
        <f>IF(B1789="","",_xlfn.STDEV.S($B$33:B1789))</f>
        <v/>
      </c>
      <c r="E1789" s="82" t="str">
        <f t="shared" si="173"/>
        <v/>
      </c>
      <c r="F1789" s="80" t="str">
        <f t="shared" si="170"/>
        <v/>
      </c>
      <c r="G1789" s="80" t="str">
        <f t="shared" si="171"/>
        <v/>
      </c>
      <c r="H1789" s="81" t="str">
        <f t="shared" si="174"/>
        <v/>
      </c>
      <c r="I1789" s="83" t="str">
        <f t="shared" si="169"/>
        <v/>
      </c>
      <c r="J1789" s="10" t="str">
        <f t="shared" si="172"/>
        <v/>
      </c>
    </row>
    <row r="1790" spans="1:10" x14ac:dyDescent="0.25">
      <c r="A1790" s="10" t="str">
        <f>IF(B1790="","",COUNTA($B$33:B1790)-COUNTBLANK($B$33:B1790))</f>
        <v/>
      </c>
      <c r="B1790" s="1"/>
      <c r="C1790" s="10" t="str">
        <f>IF(B1790="","",AVERAGE($B$33:B1790))</f>
        <v/>
      </c>
      <c r="D1790" s="10" t="str">
        <f>IF(B1790="","",_xlfn.STDEV.S($B$33:B1790))</f>
        <v/>
      </c>
      <c r="E1790" s="82" t="str">
        <f t="shared" si="173"/>
        <v/>
      </c>
      <c r="F1790" s="80" t="str">
        <f t="shared" si="170"/>
        <v/>
      </c>
      <c r="G1790" s="80" t="str">
        <f t="shared" si="171"/>
        <v/>
      </c>
      <c r="H1790" s="81" t="str">
        <f t="shared" si="174"/>
        <v/>
      </c>
      <c r="I1790" s="83" t="str">
        <f t="shared" si="169"/>
        <v/>
      </c>
      <c r="J1790" s="10" t="str">
        <f t="shared" si="172"/>
        <v/>
      </c>
    </row>
    <row r="1791" spans="1:10" x14ac:dyDescent="0.25">
      <c r="A1791" s="10" t="str">
        <f>IF(B1791="","",COUNTA($B$33:B1791)-COUNTBLANK($B$33:B1791))</f>
        <v/>
      </c>
      <c r="B1791" s="1"/>
      <c r="C1791" s="10" t="str">
        <f>IF(B1791="","",AVERAGE($B$33:B1791))</f>
        <v/>
      </c>
      <c r="D1791" s="10" t="str">
        <f>IF(B1791="","",_xlfn.STDEV.S($B$33:B1791))</f>
        <v/>
      </c>
      <c r="E1791" s="82" t="str">
        <f t="shared" si="173"/>
        <v/>
      </c>
      <c r="F1791" s="80" t="str">
        <f t="shared" si="170"/>
        <v/>
      </c>
      <c r="G1791" s="80" t="str">
        <f t="shared" si="171"/>
        <v/>
      </c>
      <c r="H1791" s="81" t="str">
        <f t="shared" si="174"/>
        <v/>
      </c>
      <c r="I1791" s="83" t="str">
        <f t="shared" si="169"/>
        <v/>
      </c>
      <c r="J1791" s="10" t="str">
        <f t="shared" si="172"/>
        <v/>
      </c>
    </row>
    <row r="1792" spans="1:10" x14ac:dyDescent="0.25">
      <c r="A1792" s="10" t="str">
        <f>IF(B1792="","",COUNTA($B$33:B1792)-COUNTBLANK($B$33:B1792))</f>
        <v/>
      </c>
      <c r="B1792" s="1"/>
      <c r="C1792" s="10" t="str">
        <f>IF(B1792="","",AVERAGE($B$33:B1792))</f>
        <v/>
      </c>
      <c r="D1792" s="10" t="str">
        <f>IF(B1792="","",_xlfn.STDEV.S($B$33:B1792))</f>
        <v/>
      </c>
      <c r="E1792" s="82" t="str">
        <f t="shared" si="173"/>
        <v/>
      </c>
      <c r="F1792" s="80" t="str">
        <f t="shared" si="170"/>
        <v/>
      </c>
      <c r="G1792" s="80" t="str">
        <f t="shared" si="171"/>
        <v/>
      </c>
      <c r="H1792" s="81" t="str">
        <f t="shared" si="174"/>
        <v/>
      </c>
      <c r="I1792" s="83" t="str">
        <f t="shared" si="169"/>
        <v/>
      </c>
      <c r="J1792" s="10" t="str">
        <f t="shared" si="172"/>
        <v/>
      </c>
    </row>
    <row r="1793" spans="1:10" x14ac:dyDescent="0.25">
      <c r="A1793" s="10" t="str">
        <f>IF(B1793="","",COUNTA($B$33:B1793)-COUNTBLANK($B$33:B1793))</f>
        <v/>
      </c>
      <c r="B1793" s="1"/>
      <c r="C1793" s="10" t="str">
        <f>IF(B1793="","",AVERAGE($B$33:B1793))</f>
        <v/>
      </c>
      <c r="D1793" s="10" t="str">
        <f>IF(B1793="","",_xlfn.STDEV.S($B$33:B1793))</f>
        <v/>
      </c>
      <c r="E1793" s="82" t="str">
        <f t="shared" si="173"/>
        <v/>
      </c>
      <c r="F1793" s="80" t="str">
        <f t="shared" si="170"/>
        <v/>
      </c>
      <c r="G1793" s="80" t="str">
        <f t="shared" si="171"/>
        <v/>
      </c>
      <c r="H1793" s="81" t="str">
        <f t="shared" si="174"/>
        <v/>
      </c>
      <c r="I1793" s="83" t="str">
        <f t="shared" si="169"/>
        <v/>
      </c>
      <c r="J1793" s="10" t="str">
        <f t="shared" si="172"/>
        <v/>
      </c>
    </row>
    <row r="1794" spans="1:10" x14ac:dyDescent="0.25">
      <c r="A1794" s="10" t="str">
        <f>IF(B1794="","",COUNTA($B$33:B1794)-COUNTBLANK($B$33:B1794))</f>
        <v/>
      </c>
      <c r="B1794" s="1"/>
      <c r="C1794" s="10" t="str">
        <f>IF(B1794="","",AVERAGE($B$33:B1794))</f>
        <v/>
      </c>
      <c r="D1794" s="10" t="str">
        <f>IF(B1794="","",_xlfn.STDEV.S($B$33:B1794))</f>
        <v/>
      </c>
      <c r="E1794" s="82" t="str">
        <f t="shared" si="173"/>
        <v/>
      </c>
      <c r="F1794" s="80" t="str">
        <f t="shared" si="170"/>
        <v/>
      </c>
      <c r="G1794" s="80" t="str">
        <f t="shared" si="171"/>
        <v/>
      </c>
      <c r="H1794" s="81" t="str">
        <f t="shared" si="174"/>
        <v/>
      </c>
      <c r="I1794" s="83" t="str">
        <f t="shared" si="169"/>
        <v/>
      </c>
      <c r="J1794" s="10" t="str">
        <f t="shared" si="172"/>
        <v/>
      </c>
    </row>
    <row r="1795" spans="1:10" x14ac:dyDescent="0.25">
      <c r="A1795" s="10" t="str">
        <f>IF(B1795="","",COUNTA($B$33:B1795)-COUNTBLANK($B$33:B1795))</f>
        <v/>
      </c>
      <c r="B1795" s="1"/>
      <c r="C1795" s="10" t="str">
        <f>IF(B1795="","",AVERAGE($B$33:B1795))</f>
        <v/>
      </c>
      <c r="D1795" s="10" t="str">
        <f>IF(B1795="","",_xlfn.STDEV.S($B$33:B1795))</f>
        <v/>
      </c>
      <c r="E1795" s="82" t="str">
        <f t="shared" si="173"/>
        <v/>
      </c>
      <c r="F1795" s="80" t="str">
        <f t="shared" si="170"/>
        <v/>
      </c>
      <c r="G1795" s="80" t="str">
        <f t="shared" si="171"/>
        <v/>
      </c>
      <c r="H1795" s="81" t="str">
        <f t="shared" si="174"/>
        <v/>
      </c>
      <c r="I1795" s="83" t="str">
        <f t="shared" si="169"/>
        <v/>
      </c>
      <c r="J1795" s="10" t="str">
        <f t="shared" si="172"/>
        <v/>
      </c>
    </row>
    <row r="1796" spans="1:10" x14ac:dyDescent="0.25">
      <c r="A1796" s="10" t="str">
        <f>IF(B1796="","",COUNTA($B$33:B1796)-COUNTBLANK($B$33:B1796))</f>
        <v/>
      </c>
      <c r="B1796" s="1"/>
      <c r="C1796" s="10" t="str">
        <f>IF(B1796="","",AVERAGE($B$33:B1796))</f>
        <v/>
      </c>
      <c r="D1796" s="10" t="str">
        <f>IF(B1796="","",_xlfn.STDEV.S($B$33:B1796))</f>
        <v/>
      </c>
      <c r="E1796" s="82" t="str">
        <f t="shared" si="173"/>
        <v/>
      </c>
      <c r="F1796" s="80" t="str">
        <f t="shared" si="170"/>
        <v/>
      </c>
      <c r="G1796" s="80" t="str">
        <f t="shared" si="171"/>
        <v/>
      </c>
      <c r="H1796" s="81" t="str">
        <f t="shared" si="174"/>
        <v/>
      </c>
      <c r="I1796" s="83" t="str">
        <f t="shared" si="169"/>
        <v/>
      </c>
      <c r="J1796" s="10" t="str">
        <f t="shared" si="172"/>
        <v/>
      </c>
    </row>
    <row r="1797" spans="1:10" x14ac:dyDescent="0.25">
      <c r="A1797" s="10" t="str">
        <f>IF(B1797="","",COUNTA($B$33:B1797)-COUNTBLANK($B$33:B1797))</f>
        <v/>
      </c>
      <c r="B1797" s="1"/>
      <c r="C1797" s="10" t="str">
        <f>IF(B1797="","",AVERAGE($B$33:B1797))</f>
        <v/>
      </c>
      <c r="D1797" s="10" t="str">
        <f>IF(B1797="","",_xlfn.STDEV.S($B$33:B1797))</f>
        <v/>
      </c>
      <c r="E1797" s="82" t="str">
        <f t="shared" si="173"/>
        <v/>
      </c>
      <c r="F1797" s="80" t="str">
        <f t="shared" si="170"/>
        <v/>
      </c>
      <c r="G1797" s="80" t="str">
        <f t="shared" si="171"/>
        <v/>
      </c>
      <c r="H1797" s="81" t="str">
        <f t="shared" si="174"/>
        <v/>
      </c>
      <c r="I1797" s="83" t="str">
        <f t="shared" si="169"/>
        <v/>
      </c>
      <c r="J1797" s="10" t="str">
        <f t="shared" si="172"/>
        <v/>
      </c>
    </row>
    <row r="1798" spans="1:10" x14ac:dyDescent="0.25">
      <c r="A1798" s="10" t="str">
        <f>IF(B1798="","",COUNTA($B$33:B1798)-COUNTBLANK($B$33:B1798))</f>
        <v/>
      </c>
      <c r="B1798" s="1"/>
      <c r="C1798" s="10" t="str">
        <f>IF(B1798="","",AVERAGE($B$33:B1798))</f>
        <v/>
      </c>
      <c r="D1798" s="10" t="str">
        <f>IF(B1798="","",_xlfn.STDEV.S($B$33:B1798))</f>
        <v/>
      </c>
      <c r="E1798" s="82" t="str">
        <f t="shared" si="173"/>
        <v/>
      </c>
      <c r="F1798" s="80" t="str">
        <f t="shared" si="170"/>
        <v/>
      </c>
      <c r="G1798" s="80" t="str">
        <f t="shared" si="171"/>
        <v/>
      </c>
      <c r="H1798" s="81" t="str">
        <f t="shared" si="174"/>
        <v/>
      </c>
      <c r="I1798" s="83" t="str">
        <f t="shared" si="169"/>
        <v/>
      </c>
      <c r="J1798" s="10" t="str">
        <f t="shared" si="172"/>
        <v/>
      </c>
    </row>
    <row r="1799" spans="1:10" x14ac:dyDescent="0.25">
      <c r="A1799" s="10" t="str">
        <f>IF(B1799="","",COUNTA($B$33:B1799)-COUNTBLANK($B$33:B1799))</f>
        <v/>
      </c>
      <c r="B1799" s="1"/>
      <c r="C1799" s="10" t="str">
        <f>IF(B1799="","",AVERAGE($B$33:B1799))</f>
        <v/>
      </c>
      <c r="D1799" s="10" t="str">
        <f>IF(B1799="","",_xlfn.STDEV.S($B$33:B1799))</f>
        <v/>
      </c>
      <c r="E1799" s="82" t="str">
        <f t="shared" si="173"/>
        <v/>
      </c>
      <c r="F1799" s="80" t="str">
        <f t="shared" si="170"/>
        <v/>
      </c>
      <c r="G1799" s="80" t="str">
        <f t="shared" si="171"/>
        <v/>
      </c>
      <c r="H1799" s="81" t="str">
        <f t="shared" si="174"/>
        <v/>
      </c>
      <c r="I1799" s="83" t="str">
        <f t="shared" si="169"/>
        <v/>
      </c>
      <c r="J1799" s="10" t="str">
        <f t="shared" si="172"/>
        <v/>
      </c>
    </row>
    <row r="1800" spans="1:10" x14ac:dyDescent="0.25">
      <c r="A1800" s="10" t="str">
        <f>IF(B1800="","",COUNTA($B$33:B1800)-COUNTBLANK($B$33:B1800))</f>
        <v/>
      </c>
      <c r="B1800" s="1"/>
      <c r="C1800" s="10" t="str">
        <f>IF(B1800="","",AVERAGE($B$33:B1800))</f>
        <v/>
      </c>
      <c r="D1800" s="10" t="str">
        <f>IF(B1800="","",_xlfn.STDEV.S($B$33:B1800))</f>
        <v/>
      </c>
      <c r="E1800" s="82" t="str">
        <f t="shared" si="173"/>
        <v/>
      </c>
      <c r="F1800" s="80" t="str">
        <f t="shared" si="170"/>
        <v/>
      </c>
      <c r="G1800" s="80" t="str">
        <f t="shared" si="171"/>
        <v/>
      </c>
      <c r="H1800" s="81" t="str">
        <f t="shared" si="174"/>
        <v/>
      </c>
      <c r="I1800" s="83" t="str">
        <f t="shared" si="169"/>
        <v/>
      </c>
      <c r="J1800" s="10" t="str">
        <f t="shared" si="172"/>
        <v/>
      </c>
    </row>
    <row r="1801" spans="1:10" x14ac:dyDescent="0.25">
      <c r="A1801" s="10" t="str">
        <f>IF(B1801="","",COUNTA($B$33:B1801)-COUNTBLANK($B$33:B1801))</f>
        <v/>
      </c>
      <c r="B1801" s="1"/>
      <c r="C1801" s="10" t="str">
        <f>IF(B1801="","",AVERAGE($B$33:B1801))</f>
        <v/>
      </c>
      <c r="D1801" s="10" t="str">
        <f>IF(B1801="","",_xlfn.STDEV.S($B$33:B1801))</f>
        <v/>
      </c>
      <c r="E1801" s="82" t="str">
        <f t="shared" si="173"/>
        <v/>
      </c>
      <c r="F1801" s="80" t="str">
        <f t="shared" si="170"/>
        <v/>
      </c>
      <c r="G1801" s="80" t="str">
        <f t="shared" si="171"/>
        <v/>
      </c>
      <c r="H1801" s="81" t="str">
        <f t="shared" si="174"/>
        <v/>
      </c>
      <c r="I1801" s="83" t="str">
        <f t="shared" si="169"/>
        <v/>
      </c>
      <c r="J1801" s="10" t="str">
        <f t="shared" si="172"/>
        <v/>
      </c>
    </row>
    <row r="1802" spans="1:10" x14ac:dyDescent="0.25">
      <c r="A1802" s="10" t="str">
        <f>IF(B1802="","",COUNTA($B$33:B1802)-COUNTBLANK($B$33:B1802))</f>
        <v/>
      </c>
      <c r="B1802" s="1"/>
      <c r="C1802" s="10" t="str">
        <f>IF(B1802="","",AVERAGE($B$33:B1802))</f>
        <v/>
      </c>
      <c r="D1802" s="10" t="str">
        <f>IF(B1802="","",_xlfn.STDEV.S($B$33:B1802))</f>
        <v/>
      </c>
      <c r="E1802" s="82" t="str">
        <f t="shared" si="173"/>
        <v/>
      </c>
      <c r="F1802" s="80" t="str">
        <f t="shared" si="170"/>
        <v/>
      </c>
      <c r="G1802" s="80" t="str">
        <f t="shared" si="171"/>
        <v/>
      </c>
      <c r="H1802" s="81" t="str">
        <f t="shared" si="174"/>
        <v/>
      </c>
      <c r="I1802" s="83" t="str">
        <f t="shared" si="169"/>
        <v/>
      </c>
      <c r="J1802" s="10" t="str">
        <f t="shared" si="172"/>
        <v/>
      </c>
    </row>
    <row r="1803" spans="1:10" x14ac:dyDescent="0.25">
      <c r="A1803" s="10" t="str">
        <f>IF(B1803="","",COUNTA($B$33:B1803)-COUNTBLANK($B$33:B1803))</f>
        <v/>
      </c>
      <c r="B1803" s="1"/>
      <c r="C1803" s="10" t="str">
        <f>IF(B1803="","",AVERAGE($B$33:B1803))</f>
        <v/>
      </c>
      <c r="D1803" s="10" t="str">
        <f>IF(B1803="","",_xlfn.STDEV.S($B$33:B1803))</f>
        <v/>
      </c>
      <c r="E1803" s="82" t="str">
        <f t="shared" si="173"/>
        <v/>
      </c>
      <c r="F1803" s="80" t="str">
        <f t="shared" si="170"/>
        <v/>
      </c>
      <c r="G1803" s="80" t="str">
        <f t="shared" si="171"/>
        <v/>
      </c>
      <c r="H1803" s="81" t="str">
        <f t="shared" si="174"/>
        <v/>
      </c>
      <c r="I1803" s="83" t="str">
        <f t="shared" si="169"/>
        <v/>
      </c>
      <c r="J1803" s="10" t="str">
        <f t="shared" si="172"/>
        <v/>
      </c>
    </row>
    <row r="1804" spans="1:10" x14ac:dyDescent="0.25">
      <c r="A1804" s="10" t="str">
        <f>IF(B1804="","",COUNTA($B$33:B1804)-COUNTBLANK($B$33:B1804))</f>
        <v/>
      </c>
      <c r="B1804" s="1"/>
      <c r="C1804" s="10" t="str">
        <f>IF(B1804="","",AVERAGE($B$33:B1804))</f>
        <v/>
      </c>
      <c r="D1804" s="10" t="str">
        <f>IF(B1804="","",_xlfn.STDEV.S($B$33:B1804))</f>
        <v/>
      </c>
      <c r="E1804" s="82" t="str">
        <f t="shared" si="173"/>
        <v/>
      </c>
      <c r="F1804" s="80" t="str">
        <f t="shared" si="170"/>
        <v/>
      </c>
      <c r="G1804" s="80" t="str">
        <f t="shared" si="171"/>
        <v/>
      </c>
      <c r="H1804" s="81" t="str">
        <f t="shared" si="174"/>
        <v/>
      </c>
      <c r="I1804" s="83" t="str">
        <f t="shared" si="169"/>
        <v/>
      </c>
      <c r="J1804" s="10" t="str">
        <f t="shared" si="172"/>
        <v/>
      </c>
    </row>
    <row r="1805" spans="1:10" x14ac:dyDescent="0.25">
      <c r="A1805" s="10" t="str">
        <f>IF(B1805="","",COUNTA($B$33:B1805)-COUNTBLANK($B$33:B1805))</f>
        <v/>
      </c>
      <c r="B1805" s="1"/>
      <c r="C1805" s="10" t="str">
        <f>IF(B1805="","",AVERAGE($B$33:B1805))</f>
        <v/>
      </c>
      <c r="D1805" s="10" t="str">
        <f>IF(B1805="","",_xlfn.STDEV.S($B$33:B1805))</f>
        <v/>
      </c>
      <c r="E1805" s="82" t="str">
        <f t="shared" si="173"/>
        <v/>
      </c>
      <c r="F1805" s="80" t="str">
        <f t="shared" si="170"/>
        <v/>
      </c>
      <c r="G1805" s="80" t="str">
        <f t="shared" si="171"/>
        <v/>
      </c>
      <c r="H1805" s="81" t="str">
        <f t="shared" si="174"/>
        <v/>
      </c>
      <c r="I1805" s="83" t="str">
        <f t="shared" si="169"/>
        <v/>
      </c>
      <c r="J1805" s="10" t="str">
        <f t="shared" si="172"/>
        <v/>
      </c>
    </row>
    <row r="1806" spans="1:10" x14ac:dyDescent="0.25">
      <c r="A1806" s="10" t="str">
        <f>IF(B1806="","",COUNTA($B$33:B1806)-COUNTBLANK($B$33:B1806))</f>
        <v/>
      </c>
      <c r="B1806" s="1"/>
      <c r="C1806" s="10" t="str">
        <f>IF(B1806="","",AVERAGE($B$33:B1806))</f>
        <v/>
      </c>
      <c r="D1806" s="10" t="str">
        <f>IF(B1806="","",_xlfn.STDEV.S($B$33:B1806))</f>
        <v/>
      </c>
      <c r="E1806" s="82" t="str">
        <f t="shared" si="173"/>
        <v/>
      </c>
      <c r="F1806" s="80" t="str">
        <f t="shared" si="170"/>
        <v/>
      </c>
      <c r="G1806" s="80" t="str">
        <f t="shared" si="171"/>
        <v/>
      </c>
      <c r="H1806" s="81" t="str">
        <f t="shared" si="174"/>
        <v/>
      </c>
      <c r="I1806" s="83" t="str">
        <f t="shared" si="169"/>
        <v/>
      </c>
      <c r="J1806" s="10" t="str">
        <f t="shared" si="172"/>
        <v/>
      </c>
    </row>
    <row r="1807" spans="1:10" x14ac:dyDescent="0.25">
      <c r="A1807" s="10" t="str">
        <f>IF(B1807="","",COUNTA($B$33:B1807)-COUNTBLANK($B$33:B1807))</f>
        <v/>
      </c>
      <c r="B1807" s="1"/>
      <c r="C1807" s="10" t="str">
        <f>IF(B1807="","",AVERAGE($B$33:B1807))</f>
        <v/>
      </c>
      <c r="D1807" s="10" t="str">
        <f>IF(B1807="","",_xlfn.STDEV.S($B$33:B1807))</f>
        <v/>
      </c>
      <c r="E1807" s="82" t="str">
        <f t="shared" si="173"/>
        <v/>
      </c>
      <c r="F1807" s="80" t="str">
        <f t="shared" si="170"/>
        <v/>
      </c>
      <c r="G1807" s="80" t="str">
        <f t="shared" si="171"/>
        <v/>
      </c>
      <c r="H1807" s="81" t="str">
        <f t="shared" si="174"/>
        <v/>
      </c>
      <c r="I1807" s="83" t="str">
        <f t="shared" si="169"/>
        <v/>
      </c>
      <c r="J1807" s="10" t="str">
        <f t="shared" si="172"/>
        <v/>
      </c>
    </row>
    <row r="1808" spans="1:10" x14ac:dyDescent="0.25">
      <c r="A1808" s="10" t="str">
        <f>IF(B1808="","",COUNTA($B$33:B1808)-COUNTBLANK($B$33:B1808))</f>
        <v/>
      </c>
      <c r="B1808" s="1"/>
      <c r="C1808" s="10" t="str">
        <f>IF(B1808="","",AVERAGE($B$33:B1808))</f>
        <v/>
      </c>
      <c r="D1808" s="10" t="str">
        <f>IF(B1808="","",_xlfn.STDEV.S($B$33:B1808))</f>
        <v/>
      </c>
      <c r="E1808" s="82" t="str">
        <f t="shared" si="173"/>
        <v/>
      </c>
      <c r="F1808" s="80" t="str">
        <f t="shared" si="170"/>
        <v/>
      </c>
      <c r="G1808" s="80" t="str">
        <f t="shared" si="171"/>
        <v/>
      </c>
      <c r="H1808" s="81" t="str">
        <f t="shared" si="174"/>
        <v/>
      </c>
      <c r="I1808" s="83" t="str">
        <f t="shared" ref="I1808:I1871" si="175">IF(D1808="","",_xlfn.CONFIDENCE.NORM(1-$C$11,E1808,A1808))</f>
        <v/>
      </c>
      <c r="J1808" s="10" t="str">
        <f t="shared" si="172"/>
        <v/>
      </c>
    </row>
    <row r="1809" spans="1:10" x14ac:dyDescent="0.25">
      <c r="A1809" s="10" t="str">
        <f>IF(B1809="","",COUNTA($B$33:B1809)-COUNTBLANK($B$33:B1809))</f>
        <v/>
      </c>
      <c r="B1809" s="1"/>
      <c r="C1809" s="10" t="str">
        <f>IF(B1809="","",AVERAGE($B$33:B1809))</f>
        <v/>
      </c>
      <c r="D1809" s="10" t="str">
        <f>IF(B1809="","",_xlfn.STDEV.S($B$33:B1809))</f>
        <v/>
      </c>
      <c r="E1809" s="82" t="str">
        <f t="shared" si="173"/>
        <v/>
      </c>
      <c r="F1809" s="80" t="str">
        <f t="shared" si="170"/>
        <v/>
      </c>
      <c r="G1809" s="80" t="str">
        <f t="shared" si="171"/>
        <v/>
      </c>
      <c r="H1809" s="81" t="str">
        <f t="shared" si="174"/>
        <v/>
      </c>
      <c r="I1809" s="83" t="str">
        <f t="shared" si="175"/>
        <v/>
      </c>
      <c r="J1809" s="10" t="str">
        <f t="shared" si="172"/>
        <v/>
      </c>
    </row>
    <row r="1810" spans="1:10" x14ac:dyDescent="0.25">
      <c r="A1810" s="10" t="str">
        <f>IF(B1810="","",COUNTA($B$33:B1810)-COUNTBLANK($B$33:B1810))</f>
        <v/>
      </c>
      <c r="B1810" s="1"/>
      <c r="C1810" s="10" t="str">
        <f>IF(B1810="","",AVERAGE($B$33:B1810))</f>
        <v/>
      </c>
      <c r="D1810" s="10" t="str">
        <f>IF(B1810="","",_xlfn.STDEV.S($B$33:B1810))</f>
        <v/>
      </c>
      <c r="E1810" s="82" t="str">
        <f t="shared" si="173"/>
        <v/>
      </c>
      <c r="F1810" s="80" t="str">
        <f t="shared" si="170"/>
        <v/>
      </c>
      <c r="G1810" s="80" t="str">
        <f t="shared" si="171"/>
        <v/>
      </c>
      <c r="H1810" s="81" t="str">
        <f t="shared" si="174"/>
        <v/>
      </c>
      <c r="I1810" s="83" t="str">
        <f t="shared" si="175"/>
        <v/>
      </c>
      <c r="J1810" s="10" t="str">
        <f t="shared" si="172"/>
        <v/>
      </c>
    </row>
    <row r="1811" spans="1:10" x14ac:dyDescent="0.25">
      <c r="A1811" s="10" t="str">
        <f>IF(B1811="","",COUNTA($B$33:B1811)-COUNTBLANK($B$33:B1811))</f>
        <v/>
      </c>
      <c r="B1811" s="1"/>
      <c r="C1811" s="10" t="str">
        <f>IF(B1811="","",AVERAGE($B$33:B1811))</f>
        <v/>
      </c>
      <c r="D1811" s="10" t="str">
        <f>IF(B1811="","",_xlfn.STDEV.S($B$33:B1811))</f>
        <v/>
      </c>
      <c r="E1811" s="82" t="str">
        <f t="shared" si="173"/>
        <v/>
      </c>
      <c r="F1811" s="80" t="str">
        <f t="shared" si="170"/>
        <v/>
      </c>
      <c r="G1811" s="80" t="str">
        <f t="shared" si="171"/>
        <v/>
      </c>
      <c r="H1811" s="81" t="str">
        <f t="shared" si="174"/>
        <v/>
      </c>
      <c r="I1811" s="83" t="str">
        <f t="shared" si="175"/>
        <v/>
      </c>
      <c r="J1811" s="10" t="str">
        <f t="shared" si="172"/>
        <v/>
      </c>
    </row>
    <row r="1812" spans="1:10" x14ac:dyDescent="0.25">
      <c r="A1812" s="10" t="str">
        <f>IF(B1812="","",COUNTA($B$33:B1812)-COUNTBLANK($B$33:B1812))</f>
        <v/>
      </c>
      <c r="B1812" s="1"/>
      <c r="C1812" s="10" t="str">
        <f>IF(B1812="","",AVERAGE($B$33:B1812))</f>
        <v/>
      </c>
      <c r="D1812" s="10" t="str">
        <f>IF(B1812="","",_xlfn.STDEV.S($B$33:B1812))</f>
        <v/>
      </c>
      <c r="E1812" s="82" t="str">
        <f t="shared" si="173"/>
        <v/>
      </c>
      <c r="F1812" s="80" t="str">
        <f t="shared" si="170"/>
        <v/>
      </c>
      <c r="G1812" s="80" t="str">
        <f t="shared" si="171"/>
        <v/>
      </c>
      <c r="H1812" s="81" t="str">
        <f t="shared" si="174"/>
        <v/>
      </c>
      <c r="I1812" s="83" t="str">
        <f t="shared" si="175"/>
        <v/>
      </c>
      <c r="J1812" s="10" t="str">
        <f t="shared" si="172"/>
        <v/>
      </c>
    </row>
    <row r="1813" spans="1:10" x14ac:dyDescent="0.25">
      <c r="A1813" s="10" t="str">
        <f>IF(B1813="","",COUNTA($B$33:B1813)-COUNTBLANK($B$33:B1813))</f>
        <v/>
      </c>
      <c r="B1813" s="1"/>
      <c r="C1813" s="10" t="str">
        <f>IF(B1813="","",AVERAGE($B$33:B1813))</f>
        <v/>
      </c>
      <c r="D1813" s="10" t="str">
        <f>IF(B1813="","",_xlfn.STDEV.S($B$33:B1813))</f>
        <v/>
      </c>
      <c r="E1813" s="82" t="str">
        <f t="shared" si="173"/>
        <v/>
      </c>
      <c r="F1813" s="80" t="str">
        <f t="shared" si="170"/>
        <v/>
      </c>
      <c r="G1813" s="80" t="str">
        <f t="shared" si="171"/>
        <v/>
      </c>
      <c r="H1813" s="81" t="str">
        <f t="shared" si="174"/>
        <v/>
      </c>
      <c r="I1813" s="83" t="str">
        <f t="shared" si="175"/>
        <v/>
      </c>
      <c r="J1813" s="10" t="str">
        <f t="shared" si="172"/>
        <v/>
      </c>
    </row>
    <row r="1814" spans="1:10" x14ac:dyDescent="0.25">
      <c r="A1814" s="10" t="str">
        <f>IF(B1814="","",COUNTA($B$33:B1814)-COUNTBLANK($B$33:B1814))</f>
        <v/>
      </c>
      <c r="B1814" s="1"/>
      <c r="C1814" s="10" t="str">
        <f>IF(B1814="","",AVERAGE($B$33:B1814))</f>
        <v/>
      </c>
      <c r="D1814" s="10" t="str">
        <f>IF(B1814="","",_xlfn.STDEV.S($B$33:B1814))</f>
        <v/>
      </c>
      <c r="E1814" s="82" t="str">
        <f t="shared" si="173"/>
        <v/>
      </c>
      <c r="F1814" s="80" t="str">
        <f t="shared" si="170"/>
        <v/>
      </c>
      <c r="G1814" s="80" t="str">
        <f t="shared" si="171"/>
        <v/>
      </c>
      <c r="H1814" s="81" t="str">
        <f t="shared" si="174"/>
        <v/>
      </c>
      <c r="I1814" s="83" t="str">
        <f t="shared" si="175"/>
        <v/>
      </c>
      <c r="J1814" s="10" t="str">
        <f t="shared" si="172"/>
        <v/>
      </c>
    </row>
    <row r="1815" spans="1:10" x14ac:dyDescent="0.25">
      <c r="A1815" s="10" t="str">
        <f>IF(B1815="","",COUNTA($B$33:B1815)-COUNTBLANK($B$33:B1815))</f>
        <v/>
      </c>
      <c r="B1815" s="1"/>
      <c r="C1815" s="10" t="str">
        <f>IF(B1815="","",AVERAGE($B$33:B1815))</f>
        <v/>
      </c>
      <c r="D1815" s="10" t="str">
        <f>IF(B1815="","",_xlfn.STDEV.S($B$33:B1815))</f>
        <v/>
      </c>
      <c r="E1815" s="82" t="str">
        <f t="shared" si="173"/>
        <v/>
      </c>
      <c r="F1815" s="80" t="str">
        <f t="shared" si="170"/>
        <v/>
      </c>
      <c r="G1815" s="80" t="str">
        <f t="shared" si="171"/>
        <v/>
      </c>
      <c r="H1815" s="81" t="str">
        <f t="shared" si="174"/>
        <v/>
      </c>
      <c r="I1815" s="83" t="str">
        <f t="shared" si="175"/>
        <v/>
      </c>
      <c r="J1815" s="10" t="str">
        <f t="shared" si="172"/>
        <v/>
      </c>
    </row>
    <row r="1816" spans="1:10" x14ac:dyDescent="0.25">
      <c r="A1816" s="10" t="str">
        <f>IF(B1816="","",COUNTA($B$33:B1816)-COUNTBLANK($B$33:B1816))</f>
        <v/>
      </c>
      <c r="B1816" s="1"/>
      <c r="C1816" s="10" t="str">
        <f>IF(B1816="","",AVERAGE($B$33:B1816))</f>
        <v/>
      </c>
      <c r="D1816" s="10" t="str">
        <f>IF(B1816="","",_xlfn.STDEV.S($B$33:B1816))</f>
        <v/>
      </c>
      <c r="E1816" s="82" t="str">
        <f t="shared" si="173"/>
        <v/>
      </c>
      <c r="F1816" s="80" t="str">
        <f t="shared" si="170"/>
        <v/>
      </c>
      <c r="G1816" s="80" t="str">
        <f t="shared" si="171"/>
        <v/>
      </c>
      <c r="H1816" s="81" t="str">
        <f t="shared" si="174"/>
        <v/>
      </c>
      <c r="I1816" s="83" t="str">
        <f t="shared" si="175"/>
        <v/>
      </c>
      <c r="J1816" s="10" t="str">
        <f t="shared" si="172"/>
        <v/>
      </c>
    </row>
    <row r="1817" spans="1:10" x14ac:dyDescent="0.25">
      <c r="A1817" s="10" t="str">
        <f>IF(B1817="","",COUNTA($B$33:B1817)-COUNTBLANK($B$33:B1817))</f>
        <v/>
      </c>
      <c r="B1817" s="1"/>
      <c r="C1817" s="10" t="str">
        <f>IF(B1817="","",AVERAGE($B$33:B1817))</f>
        <v/>
      </c>
      <c r="D1817" s="10" t="str">
        <f>IF(B1817="","",_xlfn.STDEV.S($B$33:B1817))</f>
        <v/>
      </c>
      <c r="E1817" s="82" t="str">
        <f t="shared" si="173"/>
        <v/>
      </c>
      <c r="F1817" s="80" t="str">
        <f t="shared" si="170"/>
        <v/>
      </c>
      <c r="G1817" s="80" t="str">
        <f t="shared" si="171"/>
        <v/>
      </c>
      <c r="H1817" s="81" t="str">
        <f t="shared" si="174"/>
        <v/>
      </c>
      <c r="I1817" s="83" t="str">
        <f t="shared" si="175"/>
        <v/>
      </c>
      <c r="J1817" s="10" t="str">
        <f t="shared" si="172"/>
        <v/>
      </c>
    </row>
    <row r="1818" spans="1:10" x14ac:dyDescent="0.25">
      <c r="A1818" s="10" t="str">
        <f>IF(B1818="","",COUNTA($B$33:B1818)-COUNTBLANK($B$33:B1818))</f>
        <v/>
      </c>
      <c r="B1818" s="1"/>
      <c r="C1818" s="10" t="str">
        <f>IF(B1818="","",AVERAGE($B$33:B1818))</f>
        <v/>
      </c>
      <c r="D1818" s="10" t="str">
        <f>IF(B1818="","",_xlfn.STDEV.S($B$33:B1818))</f>
        <v/>
      </c>
      <c r="E1818" s="82" t="str">
        <f t="shared" si="173"/>
        <v/>
      </c>
      <c r="F1818" s="80" t="str">
        <f t="shared" si="170"/>
        <v/>
      </c>
      <c r="G1818" s="80" t="str">
        <f t="shared" si="171"/>
        <v/>
      </c>
      <c r="H1818" s="81" t="str">
        <f t="shared" si="174"/>
        <v/>
      </c>
      <c r="I1818" s="83" t="str">
        <f t="shared" si="175"/>
        <v/>
      </c>
      <c r="J1818" s="10" t="str">
        <f t="shared" si="172"/>
        <v/>
      </c>
    </row>
    <row r="1819" spans="1:10" x14ac:dyDescent="0.25">
      <c r="A1819" s="10" t="str">
        <f>IF(B1819="","",COUNTA($B$33:B1819)-COUNTBLANK($B$33:B1819))</f>
        <v/>
      </c>
      <c r="B1819" s="1"/>
      <c r="C1819" s="10" t="str">
        <f>IF(B1819="","",AVERAGE($B$33:B1819))</f>
        <v/>
      </c>
      <c r="D1819" s="10" t="str">
        <f>IF(B1819="","",_xlfn.STDEV.S($B$33:B1819))</f>
        <v/>
      </c>
      <c r="E1819" s="82" t="str">
        <f t="shared" si="173"/>
        <v/>
      </c>
      <c r="F1819" s="80" t="str">
        <f t="shared" si="170"/>
        <v/>
      </c>
      <c r="G1819" s="80" t="str">
        <f t="shared" si="171"/>
        <v/>
      </c>
      <c r="H1819" s="81" t="str">
        <f t="shared" si="174"/>
        <v/>
      </c>
      <c r="I1819" s="83" t="str">
        <f t="shared" si="175"/>
        <v/>
      </c>
      <c r="J1819" s="10" t="str">
        <f t="shared" si="172"/>
        <v/>
      </c>
    </row>
    <row r="1820" spans="1:10" x14ac:dyDescent="0.25">
      <c r="A1820" s="10" t="str">
        <f>IF(B1820="","",COUNTA($B$33:B1820)-COUNTBLANK($B$33:B1820))</f>
        <v/>
      </c>
      <c r="B1820" s="1"/>
      <c r="C1820" s="10" t="str">
        <f>IF(B1820="","",AVERAGE($B$33:B1820))</f>
        <v/>
      </c>
      <c r="D1820" s="10" t="str">
        <f>IF(B1820="","",_xlfn.STDEV.S($B$33:B1820))</f>
        <v/>
      </c>
      <c r="E1820" s="82" t="str">
        <f t="shared" si="173"/>
        <v/>
      </c>
      <c r="F1820" s="80" t="str">
        <f t="shared" si="170"/>
        <v/>
      </c>
      <c r="G1820" s="80" t="str">
        <f t="shared" si="171"/>
        <v/>
      </c>
      <c r="H1820" s="81" t="str">
        <f t="shared" si="174"/>
        <v/>
      </c>
      <c r="I1820" s="83" t="str">
        <f t="shared" si="175"/>
        <v/>
      </c>
      <c r="J1820" s="10" t="str">
        <f t="shared" si="172"/>
        <v/>
      </c>
    </row>
    <row r="1821" spans="1:10" x14ac:dyDescent="0.25">
      <c r="A1821" s="10" t="str">
        <f>IF(B1821="","",COUNTA($B$33:B1821)-COUNTBLANK($B$33:B1821))</f>
        <v/>
      </c>
      <c r="B1821" s="1"/>
      <c r="C1821" s="10" t="str">
        <f>IF(B1821="","",AVERAGE($B$33:B1821))</f>
        <v/>
      </c>
      <c r="D1821" s="10" t="str">
        <f>IF(B1821="","",_xlfn.STDEV.S($B$33:B1821))</f>
        <v/>
      </c>
      <c r="E1821" s="82" t="str">
        <f t="shared" si="173"/>
        <v/>
      </c>
      <c r="F1821" s="80" t="str">
        <f t="shared" si="170"/>
        <v/>
      </c>
      <c r="G1821" s="80" t="str">
        <f t="shared" si="171"/>
        <v/>
      </c>
      <c r="H1821" s="81" t="str">
        <f t="shared" si="174"/>
        <v/>
      </c>
      <c r="I1821" s="83" t="str">
        <f t="shared" si="175"/>
        <v/>
      </c>
      <c r="J1821" s="10" t="str">
        <f t="shared" si="172"/>
        <v/>
      </c>
    </row>
    <row r="1822" spans="1:10" x14ac:dyDescent="0.25">
      <c r="A1822" s="10" t="str">
        <f>IF(B1822="","",COUNTA($B$33:B1822)-COUNTBLANK($B$33:B1822))</f>
        <v/>
      </c>
      <c r="B1822" s="1"/>
      <c r="C1822" s="10" t="str">
        <f>IF(B1822="","",AVERAGE($B$33:B1822))</f>
        <v/>
      </c>
      <c r="D1822" s="10" t="str">
        <f>IF(B1822="","",_xlfn.STDEV.S($B$33:B1822))</f>
        <v/>
      </c>
      <c r="E1822" s="82" t="str">
        <f t="shared" si="173"/>
        <v/>
      </c>
      <c r="F1822" s="80" t="str">
        <f t="shared" si="170"/>
        <v/>
      </c>
      <c r="G1822" s="80" t="str">
        <f t="shared" si="171"/>
        <v/>
      </c>
      <c r="H1822" s="81" t="str">
        <f t="shared" si="174"/>
        <v/>
      </c>
      <c r="I1822" s="83" t="str">
        <f t="shared" si="175"/>
        <v/>
      </c>
      <c r="J1822" s="10" t="str">
        <f t="shared" si="172"/>
        <v/>
      </c>
    </row>
    <row r="1823" spans="1:10" x14ac:dyDescent="0.25">
      <c r="A1823" s="10" t="str">
        <f>IF(B1823="","",COUNTA($B$33:B1823)-COUNTBLANK($B$33:B1823))</f>
        <v/>
      </c>
      <c r="B1823" s="1"/>
      <c r="C1823" s="10" t="str">
        <f>IF(B1823="","",AVERAGE($B$33:B1823))</f>
        <v/>
      </c>
      <c r="D1823" s="10" t="str">
        <f>IF(B1823="","",_xlfn.STDEV.S($B$33:B1823))</f>
        <v/>
      </c>
      <c r="E1823" s="82" t="str">
        <f t="shared" si="173"/>
        <v/>
      </c>
      <c r="F1823" s="80" t="str">
        <f t="shared" si="170"/>
        <v/>
      </c>
      <c r="G1823" s="80" t="str">
        <f t="shared" si="171"/>
        <v/>
      </c>
      <c r="H1823" s="81" t="str">
        <f t="shared" si="174"/>
        <v/>
      </c>
      <c r="I1823" s="83" t="str">
        <f t="shared" si="175"/>
        <v/>
      </c>
      <c r="J1823" s="10" t="str">
        <f t="shared" si="172"/>
        <v/>
      </c>
    </row>
    <row r="1824" spans="1:10" x14ac:dyDescent="0.25">
      <c r="A1824" s="10" t="str">
        <f>IF(B1824="","",COUNTA($B$33:B1824)-COUNTBLANK($B$33:B1824))</f>
        <v/>
      </c>
      <c r="B1824" s="1"/>
      <c r="C1824" s="10" t="str">
        <f>IF(B1824="","",AVERAGE($B$33:B1824))</f>
        <v/>
      </c>
      <c r="D1824" s="10" t="str">
        <f>IF(B1824="","",_xlfn.STDEV.S($B$33:B1824))</f>
        <v/>
      </c>
      <c r="E1824" s="82" t="str">
        <f t="shared" si="173"/>
        <v/>
      </c>
      <c r="F1824" s="80" t="str">
        <f t="shared" si="170"/>
        <v/>
      </c>
      <c r="G1824" s="80" t="str">
        <f t="shared" si="171"/>
        <v/>
      </c>
      <c r="H1824" s="81" t="str">
        <f t="shared" si="174"/>
        <v/>
      </c>
      <c r="I1824" s="83" t="str">
        <f t="shared" si="175"/>
        <v/>
      </c>
      <c r="J1824" s="10" t="str">
        <f t="shared" si="172"/>
        <v/>
      </c>
    </row>
    <row r="1825" spans="1:10" x14ac:dyDescent="0.25">
      <c r="A1825" s="10" t="str">
        <f>IF(B1825="","",COUNTA($B$33:B1825)-COUNTBLANK($B$33:B1825))</f>
        <v/>
      </c>
      <c r="B1825" s="1"/>
      <c r="C1825" s="10" t="str">
        <f>IF(B1825="","",AVERAGE($B$33:B1825))</f>
        <v/>
      </c>
      <c r="D1825" s="10" t="str">
        <f>IF(B1825="","",_xlfn.STDEV.S($B$33:B1825))</f>
        <v/>
      </c>
      <c r="E1825" s="82" t="str">
        <f t="shared" si="173"/>
        <v/>
      </c>
      <c r="F1825" s="80" t="str">
        <f t="shared" si="170"/>
        <v/>
      </c>
      <c r="G1825" s="80" t="str">
        <f t="shared" si="171"/>
        <v/>
      </c>
      <c r="H1825" s="81" t="str">
        <f t="shared" si="174"/>
        <v/>
      </c>
      <c r="I1825" s="83" t="str">
        <f t="shared" si="175"/>
        <v/>
      </c>
      <c r="J1825" s="10" t="str">
        <f t="shared" si="172"/>
        <v/>
      </c>
    </row>
    <row r="1826" spans="1:10" x14ac:dyDescent="0.25">
      <c r="A1826" s="10" t="str">
        <f>IF(B1826="","",COUNTA($B$33:B1826)-COUNTBLANK($B$33:B1826))</f>
        <v/>
      </c>
      <c r="B1826" s="1"/>
      <c r="C1826" s="10" t="str">
        <f>IF(B1826="","",AVERAGE($B$33:B1826))</f>
        <v/>
      </c>
      <c r="D1826" s="10" t="str">
        <f>IF(B1826="","",_xlfn.STDEV.S($B$33:B1826))</f>
        <v/>
      </c>
      <c r="E1826" s="82" t="str">
        <f t="shared" si="173"/>
        <v/>
      </c>
      <c r="F1826" s="80" t="str">
        <f t="shared" ref="F1826:F1889" si="176">IF(D1826="","",($C$5-$C$4)/(6*D1826))</f>
        <v/>
      </c>
      <c r="G1826" s="80" t="str">
        <f t="shared" ref="G1826:G1889" si="177">IF(D1826="","",MIN(($C$5-C1826)/(3*D1826),(C1826-$C$4)/(3*D1826)))</f>
        <v/>
      </c>
      <c r="H1826" s="81" t="str">
        <f t="shared" si="174"/>
        <v/>
      </c>
      <c r="I1826" s="83" t="str">
        <f t="shared" si="175"/>
        <v/>
      </c>
      <c r="J1826" s="10" t="str">
        <f t="shared" ref="J1826:J1889" si="178">IF(B1826="","",B1826)</f>
        <v/>
      </c>
    </row>
    <row r="1827" spans="1:10" x14ac:dyDescent="0.25">
      <c r="A1827" s="10" t="str">
        <f>IF(B1827="","",COUNTA($B$33:B1827)-COUNTBLANK($B$33:B1827))</f>
        <v/>
      </c>
      <c r="B1827" s="1"/>
      <c r="C1827" s="10" t="str">
        <f>IF(B1827="","",AVERAGE($B$33:B1827))</f>
        <v/>
      </c>
      <c r="D1827" s="10" t="str">
        <f>IF(B1827="","",_xlfn.STDEV.S($B$33:B1827))</f>
        <v/>
      </c>
      <c r="E1827" s="82" t="str">
        <f t="shared" si="173"/>
        <v/>
      </c>
      <c r="F1827" s="80" t="str">
        <f t="shared" si="176"/>
        <v/>
      </c>
      <c r="G1827" s="80" t="str">
        <f t="shared" si="177"/>
        <v/>
      </c>
      <c r="H1827" s="81" t="str">
        <f t="shared" si="174"/>
        <v/>
      </c>
      <c r="I1827" s="83" t="str">
        <f t="shared" si="175"/>
        <v/>
      </c>
      <c r="J1827" s="10" t="str">
        <f t="shared" si="178"/>
        <v/>
      </c>
    </row>
    <row r="1828" spans="1:10" x14ac:dyDescent="0.25">
      <c r="A1828" s="10" t="str">
        <f>IF(B1828="","",COUNTA($B$33:B1828)-COUNTBLANK($B$33:B1828))</f>
        <v/>
      </c>
      <c r="B1828" s="1"/>
      <c r="C1828" s="10" t="str">
        <f>IF(B1828="","",AVERAGE($B$33:B1828))</f>
        <v/>
      </c>
      <c r="D1828" s="10" t="str">
        <f>IF(B1828="","",_xlfn.STDEV.S($B$33:B1828))</f>
        <v/>
      </c>
      <c r="E1828" s="82" t="str">
        <f t="shared" si="173"/>
        <v/>
      </c>
      <c r="F1828" s="80" t="str">
        <f t="shared" si="176"/>
        <v/>
      </c>
      <c r="G1828" s="80" t="str">
        <f t="shared" si="177"/>
        <v/>
      </c>
      <c r="H1828" s="81" t="str">
        <f t="shared" si="174"/>
        <v/>
      </c>
      <c r="I1828" s="83" t="str">
        <f t="shared" si="175"/>
        <v/>
      </c>
      <c r="J1828" s="10" t="str">
        <f t="shared" si="178"/>
        <v/>
      </c>
    </row>
    <row r="1829" spans="1:10" x14ac:dyDescent="0.25">
      <c r="A1829" s="10" t="str">
        <f>IF(B1829="","",COUNTA($B$33:B1829)-COUNTBLANK($B$33:B1829))</f>
        <v/>
      </c>
      <c r="B1829" s="1"/>
      <c r="C1829" s="10" t="str">
        <f>IF(B1829="","",AVERAGE($B$33:B1829))</f>
        <v/>
      </c>
      <c r="D1829" s="10" t="str">
        <f>IF(B1829="","",_xlfn.STDEV.S($B$33:B1829))</f>
        <v/>
      </c>
      <c r="E1829" s="82" t="str">
        <f t="shared" si="173"/>
        <v/>
      </c>
      <c r="F1829" s="80" t="str">
        <f t="shared" si="176"/>
        <v/>
      </c>
      <c r="G1829" s="80" t="str">
        <f t="shared" si="177"/>
        <v/>
      </c>
      <c r="H1829" s="81" t="str">
        <f t="shared" si="174"/>
        <v/>
      </c>
      <c r="I1829" s="83" t="str">
        <f t="shared" si="175"/>
        <v/>
      </c>
      <c r="J1829" s="10" t="str">
        <f t="shared" si="178"/>
        <v/>
      </c>
    </row>
    <row r="1830" spans="1:10" x14ac:dyDescent="0.25">
      <c r="A1830" s="10" t="str">
        <f>IF(B1830="","",COUNTA($B$33:B1830)-COUNTBLANK($B$33:B1830))</f>
        <v/>
      </c>
      <c r="B1830" s="1"/>
      <c r="C1830" s="10" t="str">
        <f>IF(B1830="","",AVERAGE($B$33:B1830))</f>
        <v/>
      </c>
      <c r="D1830" s="10" t="str">
        <f>IF(B1830="","",_xlfn.STDEV.S($B$33:B1830))</f>
        <v/>
      </c>
      <c r="E1830" s="82" t="str">
        <f t="shared" ref="E1830:E1893" si="179">IF(D1830="","",D1830/C1830)</f>
        <v/>
      </c>
      <c r="F1830" s="80" t="str">
        <f t="shared" si="176"/>
        <v/>
      </c>
      <c r="G1830" s="80" t="str">
        <f t="shared" si="177"/>
        <v/>
      </c>
      <c r="H1830" s="81" t="str">
        <f t="shared" ref="H1830:H1893" si="180">IF(D1830="","",F1830/(1+9*(F1830-G1830)^2))</f>
        <v/>
      </c>
      <c r="I1830" s="83" t="str">
        <f t="shared" si="175"/>
        <v/>
      </c>
      <c r="J1830" s="10" t="str">
        <f t="shared" si="178"/>
        <v/>
      </c>
    </row>
    <row r="1831" spans="1:10" x14ac:dyDescent="0.25">
      <c r="A1831" s="10" t="str">
        <f>IF(B1831="","",COUNTA($B$33:B1831)-COUNTBLANK($B$33:B1831))</f>
        <v/>
      </c>
      <c r="B1831" s="1"/>
      <c r="C1831" s="10" t="str">
        <f>IF(B1831="","",AVERAGE($B$33:B1831))</f>
        <v/>
      </c>
      <c r="D1831" s="10" t="str">
        <f>IF(B1831="","",_xlfn.STDEV.S($B$33:B1831))</f>
        <v/>
      </c>
      <c r="E1831" s="82" t="str">
        <f t="shared" si="179"/>
        <v/>
      </c>
      <c r="F1831" s="80" t="str">
        <f t="shared" si="176"/>
        <v/>
      </c>
      <c r="G1831" s="80" t="str">
        <f t="shared" si="177"/>
        <v/>
      </c>
      <c r="H1831" s="81" t="str">
        <f t="shared" si="180"/>
        <v/>
      </c>
      <c r="I1831" s="83" t="str">
        <f t="shared" si="175"/>
        <v/>
      </c>
      <c r="J1831" s="10" t="str">
        <f t="shared" si="178"/>
        <v/>
      </c>
    </row>
    <row r="1832" spans="1:10" x14ac:dyDescent="0.25">
      <c r="A1832" s="10" t="str">
        <f>IF(B1832="","",COUNTA($B$33:B1832)-COUNTBLANK($B$33:B1832))</f>
        <v/>
      </c>
      <c r="B1832" s="1"/>
      <c r="C1832" s="10" t="str">
        <f>IF(B1832="","",AVERAGE($B$33:B1832))</f>
        <v/>
      </c>
      <c r="D1832" s="10" t="str">
        <f>IF(B1832="","",_xlfn.STDEV.S($B$33:B1832))</f>
        <v/>
      </c>
      <c r="E1832" s="82" t="str">
        <f t="shared" si="179"/>
        <v/>
      </c>
      <c r="F1832" s="80" t="str">
        <f t="shared" si="176"/>
        <v/>
      </c>
      <c r="G1832" s="80" t="str">
        <f t="shared" si="177"/>
        <v/>
      </c>
      <c r="H1832" s="81" t="str">
        <f t="shared" si="180"/>
        <v/>
      </c>
      <c r="I1832" s="83" t="str">
        <f t="shared" si="175"/>
        <v/>
      </c>
      <c r="J1832" s="10" t="str">
        <f t="shared" si="178"/>
        <v/>
      </c>
    </row>
    <row r="1833" spans="1:10" x14ac:dyDescent="0.25">
      <c r="A1833" s="10" t="str">
        <f>IF(B1833="","",COUNTA($B$33:B1833)-COUNTBLANK($B$33:B1833))</f>
        <v/>
      </c>
      <c r="B1833" s="1"/>
      <c r="C1833" s="10" t="str">
        <f>IF(B1833="","",AVERAGE($B$33:B1833))</f>
        <v/>
      </c>
      <c r="D1833" s="10" t="str">
        <f>IF(B1833="","",_xlfn.STDEV.S($B$33:B1833))</f>
        <v/>
      </c>
      <c r="E1833" s="82" t="str">
        <f t="shared" si="179"/>
        <v/>
      </c>
      <c r="F1833" s="80" t="str">
        <f t="shared" si="176"/>
        <v/>
      </c>
      <c r="G1833" s="80" t="str">
        <f t="shared" si="177"/>
        <v/>
      </c>
      <c r="H1833" s="81" t="str">
        <f t="shared" si="180"/>
        <v/>
      </c>
      <c r="I1833" s="83" t="str">
        <f t="shared" si="175"/>
        <v/>
      </c>
      <c r="J1833" s="10" t="str">
        <f t="shared" si="178"/>
        <v/>
      </c>
    </row>
    <row r="1834" spans="1:10" x14ac:dyDescent="0.25">
      <c r="A1834" s="10" t="str">
        <f>IF(B1834="","",COUNTA($B$33:B1834)-COUNTBLANK($B$33:B1834))</f>
        <v/>
      </c>
      <c r="B1834" s="1"/>
      <c r="C1834" s="10" t="str">
        <f>IF(B1834="","",AVERAGE($B$33:B1834))</f>
        <v/>
      </c>
      <c r="D1834" s="10" t="str">
        <f>IF(B1834="","",_xlfn.STDEV.S($B$33:B1834))</f>
        <v/>
      </c>
      <c r="E1834" s="82" t="str">
        <f t="shared" si="179"/>
        <v/>
      </c>
      <c r="F1834" s="80" t="str">
        <f t="shared" si="176"/>
        <v/>
      </c>
      <c r="G1834" s="80" t="str">
        <f t="shared" si="177"/>
        <v/>
      </c>
      <c r="H1834" s="81" t="str">
        <f t="shared" si="180"/>
        <v/>
      </c>
      <c r="I1834" s="83" t="str">
        <f t="shared" si="175"/>
        <v/>
      </c>
      <c r="J1834" s="10" t="str">
        <f t="shared" si="178"/>
        <v/>
      </c>
    </row>
    <row r="1835" spans="1:10" x14ac:dyDescent="0.25">
      <c r="A1835" s="10" t="str">
        <f>IF(B1835="","",COUNTA($B$33:B1835)-COUNTBLANK($B$33:B1835))</f>
        <v/>
      </c>
      <c r="B1835" s="1"/>
      <c r="C1835" s="10" t="str">
        <f>IF(B1835="","",AVERAGE($B$33:B1835))</f>
        <v/>
      </c>
      <c r="D1835" s="10" t="str">
        <f>IF(B1835="","",_xlfn.STDEV.S($B$33:B1835))</f>
        <v/>
      </c>
      <c r="E1835" s="82" t="str">
        <f t="shared" si="179"/>
        <v/>
      </c>
      <c r="F1835" s="80" t="str">
        <f t="shared" si="176"/>
        <v/>
      </c>
      <c r="G1835" s="80" t="str">
        <f t="shared" si="177"/>
        <v/>
      </c>
      <c r="H1835" s="81" t="str">
        <f t="shared" si="180"/>
        <v/>
      </c>
      <c r="I1835" s="83" t="str">
        <f t="shared" si="175"/>
        <v/>
      </c>
      <c r="J1835" s="10" t="str">
        <f t="shared" si="178"/>
        <v/>
      </c>
    </row>
    <row r="1836" spans="1:10" x14ac:dyDescent="0.25">
      <c r="A1836" s="10" t="str">
        <f>IF(B1836="","",COUNTA($B$33:B1836)-COUNTBLANK($B$33:B1836))</f>
        <v/>
      </c>
      <c r="B1836" s="1"/>
      <c r="C1836" s="10" t="str">
        <f>IF(B1836="","",AVERAGE($B$33:B1836))</f>
        <v/>
      </c>
      <c r="D1836" s="10" t="str">
        <f>IF(B1836="","",_xlfn.STDEV.S($B$33:B1836))</f>
        <v/>
      </c>
      <c r="E1836" s="82" t="str">
        <f t="shared" si="179"/>
        <v/>
      </c>
      <c r="F1836" s="80" t="str">
        <f t="shared" si="176"/>
        <v/>
      </c>
      <c r="G1836" s="80" t="str">
        <f t="shared" si="177"/>
        <v/>
      </c>
      <c r="H1836" s="81" t="str">
        <f t="shared" si="180"/>
        <v/>
      </c>
      <c r="I1836" s="83" t="str">
        <f t="shared" si="175"/>
        <v/>
      </c>
      <c r="J1836" s="10" t="str">
        <f t="shared" si="178"/>
        <v/>
      </c>
    </row>
    <row r="1837" spans="1:10" x14ac:dyDescent="0.25">
      <c r="A1837" s="10" t="str">
        <f>IF(B1837="","",COUNTA($B$33:B1837)-COUNTBLANK($B$33:B1837))</f>
        <v/>
      </c>
      <c r="B1837" s="1"/>
      <c r="C1837" s="10" t="str">
        <f>IF(B1837="","",AVERAGE($B$33:B1837))</f>
        <v/>
      </c>
      <c r="D1837" s="10" t="str">
        <f>IF(B1837="","",_xlfn.STDEV.S($B$33:B1837))</f>
        <v/>
      </c>
      <c r="E1837" s="82" t="str">
        <f t="shared" si="179"/>
        <v/>
      </c>
      <c r="F1837" s="80" t="str">
        <f t="shared" si="176"/>
        <v/>
      </c>
      <c r="G1837" s="80" t="str">
        <f t="shared" si="177"/>
        <v/>
      </c>
      <c r="H1837" s="81" t="str">
        <f t="shared" si="180"/>
        <v/>
      </c>
      <c r="I1837" s="83" t="str">
        <f t="shared" si="175"/>
        <v/>
      </c>
      <c r="J1837" s="10" t="str">
        <f t="shared" si="178"/>
        <v/>
      </c>
    </row>
    <row r="1838" spans="1:10" x14ac:dyDescent="0.25">
      <c r="A1838" s="10" t="str">
        <f>IF(B1838="","",COUNTA($B$33:B1838)-COUNTBLANK($B$33:B1838))</f>
        <v/>
      </c>
      <c r="B1838" s="1"/>
      <c r="C1838" s="10" t="str">
        <f>IF(B1838="","",AVERAGE($B$33:B1838))</f>
        <v/>
      </c>
      <c r="D1838" s="10" t="str">
        <f>IF(B1838="","",_xlfn.STDEV.S($B$33:B1838))</f>
        <v/>
      </c>
      <c r="E1838" s="82" t="str">
        <f t="shared" si="179"/>
        <v/>
      </c>
      <c r="F1838" s="80" t="str">
        <f t="shared" si="176"/>
        <v/>
      </c>
      <c r="G1838" s="80" t="str">
        <f t="shared" si="177"/>
        <v/>
      </c>
      <c r="H1838" s="81" t="str">
        <f t="shared" si="180"/>
        <v/>
      </c>
      <c r="I1838" s="83" t="str">
        <f t="shared" si="175"/>
        <v/>
      </c>
      <c r="J1838" s="10" t="str">
        <f t="shared" si="178"/>
        <v/>
      </c>
    </row>
    <row r="1839" spans="1:10" x14ac:dyDescent="0.25">
      <c r="A1839" s="10" t="str">
        <f>IF(B1839="","",COUNTA($B$33:B1839)-COUNTBLANK($B$33:B1839))</f>
        <v/>
      </c>
      <c r="B1839" s="1"/>
      <c r="C1839" s="10" t="str">
        <f>IF(B1839="","",AVERAGE($B$33:B1839))</f>
        <v/>
      </c>
      <c r="D1839" s="10" t="str">
        <f>IF(B1839="","",_xlfn.STDEV.S($B$33:B1839))</f>
        <v/>
      </c>
      <c r="E1839" s="82" t="str">
        <f t="shared" si="179"/>
        <v/>
      </c>
      <c r="F1839" s="80" t="str">
        <f t="shared" si="176"/>
        <v/>
      </c>
      <c r="G1839" s="80" t="str">
        <f t="shared" si="177"/>
        <v/>
      </c>
      <c r="H1839" s="81" t="str">
        <f t="shared" si="180"/>
        <v/>
      </c>
      <c r="I1839" s="83" t="str">
        <f t="shared" si="175"/>
        <v/>
      </c>
      <c r="J1839" s="10" t="str">
        <f t="shared" si="178"/>
        <v/>
      </c>
    </row>
    <row r="1840" spans="1:10" x14ac:dyDescent="0.25">
      <c r="A1840" s="10" t="str">
        <f>IF(B1840="","",COUNTA($B$33:B1840)-COUNTBLANK($B$33:B1840))</f>
        <v/>
      </c>
      <c r="B1840" s="1"/>
      <c r="C1840" s="10" t="str">
        <f>IF(B1840="","",AVERAGE($B$33:B1840))</f>
        <v/>
      </c>
      <c r="D1840" s="10" t="str">
        <f>IF(B1840="","",_xlfn.STDEV.S($B$33:B1840))</f>
        <v/>
      </c>
      <c r="E1840" s="82" t="str">
        <f t="shared" si="179"/>
        <v/>
      </c>
      <c r="F1840" s="80" t="str">
        <f t="shared" si="176"/>
        <v/>
      </c>
      <c r="G1840" s="80" t="str">
        <f t="shared" si="177"/>
        <v/>
      </c>
      <c r="H1840" s="81" t="str">
        <f t="shared" si="180"/>
        <v/>
      </c>
      <c r="I1840" s="83" t="str">
        <f t="shared" si="175"/>
        <v/>
      </c>
      <c r="J1840" s="10" t="str">
        <f t="shared" si="178"/>
        <v/>
      </c>
    </row>
    <row r="1841" spans="1:10" x14ac:dyDescent="0.25">
      <c r="A1841" s="10" t="str">
        <f>IF(B1841="","",COUNTA($B$33:B1841)-COUNTBLANK($B$33:B1841))</f>
        <v/>
      </c>
      <c r="B1841" s="1"/>
      <c r="C1841" s="10" t="str">
        <f>IF(B1841="","",AVERAGE($B$33:B1841))</f>
        <v/>
      </c>
      <c r="D1841" s="10" t="str">
        <f>IF(B1841="","",_xlfn.STDEV.S($B$33:B1841))</f>
        <v/>
      </c>
      <c r="E1841" s="82" t="str">
        <f t="shared" si="179"/>
        <v/>
      </c>
      <c r="F1841" s="80" t="str">
        <f t="shared" si="176"/>
        <v/>
      </c>
      <c r="G1841" s="80" t="str">
        <f t="shared" si="177"/>
        <v/>
      </c>
      <c r="H1841" s="81" t="str">
        <f t="shared" si="180"/>
        <v/>
      </c>
      <c r="I1841" s="83" t="str">
        <f t="shared" si="175"/>
        <v/>
      </c>
      <c r="J1841" s="10" t="str">
        <f t="shared" si="178"/>
        <v/>
      </c>
    </row>
    <row r="1842" spans="1:10" x14ac:dyDescent="0.25">
      <c r="A1842" s="10" t="str">
        <f>IF(B1842="","",COUNTA($B$33:B1842)-COUNTBLANK($B$33:B1842))</f>
        <v/>
      </c>
      <c r="B1842" s="1"/>
      <c r="C1842" s="10" t="str">
        <f>IF(B1842="","",AVERAGE($B$33:B1842))</f>
        <v/>
      </c>
      <c r="D1842" s="10" t="str">
        <f>IF(B1842="","",_xlfn.STDEV.S($B$33:B1842))</f>
        <v/>
      </c>
      <c r="E1842" s="82" t="str">
        <f t="shared" si="179"/>
        <v/>
      </c>
      <c r="F1842" s="80" t="str">
        <f t="shared" si="176"/>
        <v/>
      </c>
      <c r="G1842" s="80" t="str">
        <f t="shared" si="177"/>
        <v/>
      </c>
      <c r="H1842" s="81" t="str">
        <f t="shared" si="180"/>
        <v/>
      </c>
      <c r="I1842" s="83" t="str">
        <f t="shared" si="175"/>
        <v/>
      </c>
      <c r="J1842" s="10" t="str">
        <f t="shared" si="178"/>
        <v/>
      </c>
    </row>
    <row r="1843" spans="1:10" x14ac:dyDescent="0.25">
      <c r="A1843" s="10" t="str">
        <f>IF(B1843="","",COUNTA($B$33:B1843)-COUNTBLANK($B$33:B1843))</f>
        <v/>
      </c>
      <c r="B1843" s="1"/>
      <c r="C1843" s="10" t="str">
        <f>IF(B1843="","",AVERAGE($B$33:B1843))</f>
        <v/>
      </c>
      <c r="D1843" s="10" t="str">
        <f>IF(B1843="","",_xlfn.STDEV.S($B$33:B1843))</f>
        <v/>
      </c>
      <c r="E1843" s="82" t="str">
        <f t="shared" si="179"/>
        <v/>
      </c>
      <c r="F1843" s="80" t="str">
        <f t="shared" si="176"/>
        <v/>
      </c>
      <c r="G1843" s="80" t="str">
        <f t="shared" si="177"/>
        <v/>
      </c>
      <c r="H1843" s="81" t="str">
        <f t="shared" si="180"/>
        <v/>
      </c>
      <c r="I1843" s="83" t="str">
        <f t="shared" si="175"/>
        <v/>
      </c>
      <c r="J1843" s="10" t="str">
        <f t="shared" si="178"/>
        <v/>
      </c>
    </row>
    <row r="1844" spans="1:10" x14ac:dyDescent="0.25">
      <c r="A1844" s="10" t="str">
        <f>IF(B1844="","",COUNTA($B$33:B1844)-COUNTBLANK($B$33:B1844))</f>
        <v/>
      </c>
      <c r="B1844" s="1"/>
      <c r="C1844" s="10" t="str">
        <f>IF(B1844="","",AVERAGE($B$33:B1844))</f>
        <v/>
      </c>
      <c r="D1844" s="10" t="str">
        <f>IF(B1844="","",_xlfn.STDEV.S($B$33:B1844))</f>
        <v/>
      </c>
      <c r="E1844" s="82" t="str">
        <f t="shared" si="179"/>
        <v/>
      </c>
      <c r="F1844" s="80" t="str">
        <f t="shared" si="176"/>
        <v/>
      </c>
      <c r="G1844" s="80" t="str">
        <f t="shared" si="177"/>
        <v/>
      </c>
      <c r="H1844" s="81" t="str">
        <f t="shared" si="180"/>
        <v/>
      </c>
      <c r="I1844" s="83" t="str">
        <f t="shared" si="175"/>
        <v/>
      </c>
      <c r="J1844" s="10" t="str">
        <f t="shared" si="178"/>
        <v/>
      </c>
    </row>
    <row r="1845" spans="1:10" x14ac:dyDescent="0.25">
      <c r="A1845" s="10" t="str">
        <f>IF(B1845="","",COUNTA($B$33:B1845)-COUNTBLANK($B$33:B1845))</f>
        <v/>
      </c>
      <c r="B1845" s="1"/>
      <c r="C1845" s="10" t="str">
        <f>IF(B1845="","",AVERAGE($B$33:B1845))</f>
        <v/>
      </c>
      <c r="D1845" s="10" t="str">
        <f>IF(B1845="","",_xlfn.STDEV.S($B$33:B1845))</f>
        <v/>
      </c>
      <c r="E1845" s="82" t="str">
        <f t="shared" si="179"/>
        <v/>
      </c>
      <c r="F1845" s="80" t="str">
        <f t="shared" si="176"/>
        <v/>
      </c>
      <c r="G1845" s="80" t="str">
        <f t="shared" si="177"/>
        <v/>
      </c>
      <c r="H1845" s="81" t="str">
        <f t="shared" si="180"/>
        <v/>
      </c>
      <c r="I1845" s="83" t="str">
        <f t="shared" si="175"/>
        <v/>
      </c>
      <c r="J1845" s="10" t="str">
        <f t="shared" si="178"/>
        <v/>
      </c>
    </row>
    <row r="1846" spans="1:10" x14ac:dyDescent="0.25">
      <c r="A1846" s="10" t="str">
        <f>IF(B1846="","",COUNTA($B$33:B1846)-COUNTBLANK($B$33:B1846))</f>
        <v/>
      </c>
      <c r="B1846" s="1"/>
      <c r="C1846" s="10" t="str">
        <f>IF(B1846="","",AVERAGE($B$33:B1846))</f>
        <v/>
      </c>
      <c r="D1846" s="10" t="str">
        <f>IF(B1846="","",_xlfn.STDEV.S($B$33:B1846))</f>
        <v/>
      </c>
      <c r="E1846" s="82" t="str">
        <f t="shared" si="179"/>
        <v/>
      </c>
      <c r="F1846" s="80" t="str">
        <f t="shared" si="176"/>
        <v/>
      </c>
      <c r="G1846" s="80" t="str">
        <f t="shared" si="177"/>
        <v/>
      </c>
      <c r="H1846" s="81" t="str">
        <f t="shared" si="180"/>
        <v/>
      </c>
      <c r="I1846" s="83" t="str">
        <f t="shared" si="175"/>
        <v/>
      </c>
      <c r="J1846" s="10" t="str">
        <f t="shared" si="178"/>
        <v/>
      </c>
    </row>
    <row r="1847" spans="1:10" x14ac:dyDescent="0.25">
      <c r="A1847" s="10" t="str">
        <f>IF(B1847="","",COUNTA($B$33:B1847)-COUNTBLANK($B$33:B1847))</f>
        <v/>
      </c>
      <c r="B1847" s="1"/>
      <c r="C1847" s="10" t="str">
        <f>IF(B1847="","",AVERAGE($B$33:B1847))</f>
        <v/>
      </c>
      <c r="D1847" s="10" t="str">
        <f>IF(B1847="","",_xlfn.STDEV.S($B$33:B1847))</f>
        <v/>
      </c>
      <c r="E1847" s="82" t="str">
        <f t="shared" si="179"/>
        <v/>
      </c>
      <c r="F1847" s="80" t="str">
        <f t="shared" si="176"/>
        <v/>
      </c>
      <c r="G1847" s="80" t="str">
        <f t="shared" si="177"/>
        <v/>
      </c>
      <c r="H1847" s="81" t="str">
        <f t="shared" si="180"/>
        <v/>
      </c>
      <c r="I1847" s="83" t="str">
        <f t="shared" si="175"/>
        <v/>
      </c>
      <c r="J1847" s="10" t="str">
        <f t="shared" si="178"/>
        <v/>
      </c>
    </row>
    <row r="1848" spans="1:10" x14ac:dyDescent="0.25">
      <c r="A1848" s="10" t="str">
        <f>IF(B1848="","",COUNTA($B$33:B1848)-COUNTBLANK($B$33:B1848))</f>
        <v/>
      </c>
      <c r="B1848" s="1"/>
      <c r="C1848" s="10" t="str">
        <f>IF(B1848="","",AVERAGE($B$33:B1848))</f>
        <v/>
      </c>
      <c r="D1848" s="10" t="str">
        <f>IF(B1848="","",_xlfn.STDEV.S($B$33:B1848))</f>
        <v/>
      </c>
      <c r="E1848" s="82" t="str">
        <f t="shared" si="179"/>
        <v/>
      </c>
      <c r="F1848" s="80" t="str">
        <f t="shared" si="176"/>
        <v/>
      </c>
      <c r="G1848" s="80" t="str">
        <f t="shared" si="177"/>
        <v/>
      </c>
      <c r="H1848" s="81" t="str">
        <f t="shared" si="180"/>
        <v/>
      </c>
      <c r="I1848" s="83" t="str">
        <f t="shared" si="175"/>
        <v/>
      </c>
      <c r="J1848" s="10" t="str">
        <f t="shared" si="178"/>
        <v/>
      </c>
    </row>
    <row r="1849" spans="1:10" x14ac:dyDescent="0.25">
      <c r="A1849" s="10" t="str">
        <f>IF(B1849="","",COUNTA($B$33:B1849)-COUNTBLANK($B$33:B1849))</f>
        <v/>
      </c>
      <c r="B1849" s="1"/>
      <c r="C1849" s="10" t="str">
        <f>IF(B1849="","",AVERAGE($B$33:B1849))</f>
        <v/>
      </c>
      <c r="D1849" s="10" t="str">
        <f>IF(B1849="","",_xlfn.STDEV.S($B$33:B1849))</f>
        <v/>
      </c>
      <c r="E1849" s="82" t="str">
        <f t="shared" si="179"/>
        <v/>
      </c>
      <c r="F1849" s="80" t="str">
        <f t="shared" si="176"/>
        <v/>
      </c>
      <c r="G1849" s="80" t="str">
        <f t="shared" si="177"/>
        <v/>
      </c>
      <c r="H1849" s="81" t="str">
        <f t="shared" si="180"/>
        <v/>
      </c>
      <c r="I1849" s="83" t="str">
        <f t="shared" si="175"/>
        <v/>
      </c>
      <c r="J1849" s="10" t="str">
        <f t="shared" si="178"/>
        <v/>
      </c>
    </row>
    <row r="1850" spans="1:10" x14ac:dyDescent="0.25">
      <c r="A1850" s="10" t="str">
        <f>IF(B1850="","",COUNTA($B$33:B1850)-COUNTBLANK($B$33:B1850))</f>
        <v/>
      </c>
      <c r="B1850" s="1"/>
      <c r="C1850" s="10" t="str">
        <f>IF(B1850="","",AVERAGE($B$33:B1850))</f>
        <v/>
      </c>
      <c r="D1850" s="10" t="str">
        <f>IF(B1850="","",_xlfn.STDEV.S($B$33:B1850))</f>
        <v/>
      </c>
      <c r="E1850" s="82" t="str">
        <f t="shared" si="179"/>
        <v/>
      </c>
      <c r="F1850" s="80" t="str">
        <f t="shared" si="176"/>
        <v/>
      </c>
      <c r="G1850" s="80" t="str">
        <f t="shared" si="177"/>
        <v/>
      </c>
      <c r="H1850" s="81" t="str">
        <f t="shared" si="180"/>
        <v/>
      </c>
      <c r="I1850" s="83" t="str">
        <f t="shared" si="175"/>
        <v/>
      </c>
      <c r="J1850" s="10" t="str">
        <f t="shared" si="178"/>
        <v/>
      </c>
    </row>
    <row r="1851" spans="1:10" x14ac:dyDescent="0.25">
      <c r="A1851" s="10" t="str">
        <f>IF(B1851="","",COUNTA($B$33:B1851)-COUNTBLANK($B$33:B1851))</f>
        <v/>
      </c>
      <c r="B1851" s="1"/>
      <c r="C1851" s="10" t="str">
        <f>IF(B1851="","",AVERAGE($B$33:B1851))</f>
        <v/>
      </c>
      <c r="D1851" s="10" t="str">
        <f>IF(B1851="","",_xlfn.STDEV.S($B$33:B1851))</f>
        <v/>
      </c>
      <c r="E1851" s="82" t="str">
        <f t="shared" si="179"/>
        <v/>
      </c>
      <c r="F1851" s="80" t="str">
        <f t="shared" si="176"/>
        <v/>
      </c>
      <c r="G1851" s="80" t="str">
        <f t="shared" si="177"/>
        <v/>
      </c>
      <c r="H1851" s="81" t="str">
        <f t="shared" si="180"/>
        <v/>
      </c>
      <c r="I1851" s="83" t="str">
        <f t="shared" si="175"/>
        <v/>
      </c>
      <c r="J1851" s="10" t="str">
        <f t="shared" si="178"/>
        <v/>
      </c>
    </row>
    <row r="1852" spans="1:10" x14ac:dyDescent="0.25">
      <c r="A1852" s="10" t="str">
        <f>IF(B1852="","",COUNTA($B$33:B1852)-COUNTBLANK($B$33:B1852))</f>
        <v/>
      </c>
      <c r="B1852" s="1"/>
      <c r="C1852" s="10" t="str">
        <f>IF(B1852="","",AVERAGE($B$33:B1852))</f>
        <v/>
      </c>
      <c r="D1852" s="10" t="str">
        <f>IF(B1852="","",_xlfn.STDEV.S($B$33:B1852))</f>
        <v/>
      </c>
      <c r="E1852" s="82" t="str">
        <f t="shared" si="179"/>
        <v/>
      </c>
      <c r="F1852" s="80" t="str">
        <f t="shared" si="176"/>
        <v/>
      </c>
      <c r="G1852" s="80" t="str">
        <f t="shared" si="177"/>
        <v/>
      </c>
      <c r="H1852" s="81" t="str">
        <f t="shared" si="180"/>
        <v/>
      </c>
      <c r="I1852" s="83" t="str">
        <f t="shared" si="175"/>
        <v/>
      </c>
      <c r="J1852" s="10" t="str">
        <f t="shared" si="178"/>
        <v/>
      </c>
    </row>
    <row r="1853" spans="1:10" x14ac:dyDescent="0.25">
      <c r="A1853" s="10" t="str">
        <f>IF(B1853="","",COUNTA($B$33:B1853)-COUNTBLANK($B$33:B1853))</f>
        <v/>
      </c>
      <c r="B1853" s="1"/>
      <c r="C1853" s="10" t="str">
        <f>IF(B1853="","",AVERAGE($B$33:B1853))</f>
        <v/>
      </c>
      <c r="D1853" s="10" t="str">
        <f>IF(B1853="","",_xlfn.STDEV.S($B$33:B1853))</f>
        <v/>
      </c>
      <c r="E1853" s="82" t="str">
        <f t="shared" si="179"/>
        <v/>
      </c>
      <c r="F1853" s="80" t="str">
        <f t="shared" si="176"/>
        <v/>
      </c>
      <c r="G1853" s="80" t="str">
        <f t="shared" si="177"/>
        <v/>
      </c>
      <c r="H1853" s="81" t="str">
        <f t="shared" si="180"/>
        <v/>
      </c>
      <c r="I1853" s="83" t="str">
        <f t="shared" si="175"/>
        <v/>
      </c>
      <c r="J1853" s="10" t="str">
        <f t="shared" si="178"/>
        <v/>
      </c>
    </row>
    <row r="1854" spans="1:10" x14ac:dyDescent="0.25">
      <c r="A1854" s="10" t="str">
        <f>IF(B1854="","",COUNTA($B$33:B1854)-COUNTBLANK($B$33:B1854))</f>
        <v/>
      </c>
      <c r="B1854" s="1"/>
      <c r="C1854" s="10" t="str">
        <f>IF(B1854="","",AVERAGE($B$33:B1854))</f>
        <v/>
      </c>
      <c r="D1854" s="10" t="str">
        <f>IF(B1854="","",_xlfn.STDEV.S($B$33:B1854))</f>
        <v/>
      </c>
      <c r="E1854" s="82" t="str">
        <f t="shared" si="179"/>
        <v/>
      </c>
      <c r="F1854" s="80" t="str">
        <f t="shared" si="176"/>
        <v/>
      </c>
      <c r="G1854" s="80" t="str">
        <f t="shared" si="177"/>
        <v/>
      </c>
      <c r="H1854" s="81" t="str">
        <f t="shared" si="180"/>
        <v/>
      </c>
      <c r="I1854" s="83" t="str">
        <f t="shared" si="175"/>
        <v/>
      </c>
      <c r="J1854" s="10" t="str">
        <f t="shared" si="178"/>
        <v/>
      </c>
    </row>
    <row r="1855" spans="1:10" x14ac:dyDescent="0.25">
      <c r="A1855" s="10" t="str">
        <f>IF(B1855="","",COUNTA($B$33:B1855)-COUNTBLANK($B$33:B1855))</f>
        <v/>
      </c>
      <c r="B1855" s="1"/>
      <c r="C1855" s="10" t="str">
        <f>IF(B1855="","",AVERAGE($B$33:B1855))</f>
        <v/>
      </c>
      <c r="D1855" s="10" t="str">
        <f>IF(B1855="","",_xlfn.STDEV.S($B$33:B1855))</f>
        <v/>
      </c>
      <c r="E1855" s="82" t="str">
        <f t="shared" si="179"/>
        <v/>
      </c>
      <c r="F1855" s="80" t="str">
        <f t="shared" si="176"/>
        <v/>
      </c>
      <c r="G1855" s="80" t="str">
        <f t="shared" si="177"/>
        <v/>
      </c>
      <c r="H1855" s="81" t="str">
        <f t="shared" si="180"/>
        <v/>
      </c>
      <c r="I1855" s="83" t="str">
        <f t="shared" si="175"/>
        <v/>
      </c>
      <c r="J1855" s="10" t="str">
        <f t="shared" si="178"/>
        <v/>
      </c>
    </row>
    <row r="1856" spans="1:10" x14ac:dyDescent="0.25">
      <c r="A1856" s="10" t="str">
        <f>IF(B1856="","",COUNTA($B$33:B1856)-COUNTBLANK($B$33:B1856))</f>
        <v/>
      </c>
      <c r="B1856" s="1"/>
      <c r="C1856" s="10" t="str">
        <f>IF(B1856="","",AVERAGE($B$33:B1856))</f>
        <v/>
      </c>
      <c r="D1856" s="10" t="str">
        <f>IF(B1856="","",_xlfn.STDEV.S($B$33:B1856))</f>
        <v/>
      </c>
      <c r="E1856" s="82" t="str">
        <f t="shared" si="179"/>
        <v/>
      </c>
      <c r="F1856" s="80" t="str">
        <f t="shared" si="176"/>
        <v/>
      </c>
      <c r="G1856" s="80" t="str">
        <f t="shared" si="177"/>
        <v/>
      </c>
      <c r="H1856" s="81" t="str">
        <f t="shared" si="180"/>
        <v/>
      </c>
      <c r="I1856" s="83" t="str">
        <f t="shared" si="175"/>
        <v/>
      </c>
      <c r="J1856" s="10" t="str">
        <f t="shared" si="178"/>
        <v/>
      </c>
    </row>
    <row r="1857" spans="1:10" x14ac:dyDescent="0.25">
      <c r="A1857" s="10" t="str">
        <f>IF(B1857="","",COUNTA($B$33:B1857)-COUNTBLANK($B$33:B1857))</f>
        <v/>
      </c>
      <c r="B1857" s="1"/>
      <c r="C1857" s="10" t="str">
        <f>IF(B1857="","",AVERAGE($B$33:B1857))</f>
        <v/>
      </c>
      <c r="D1857" s="10" t="str">
        <f>IF(B1857="","",_xlfn.STDEV.S($B$33:B1857))</f>
        <v/>
      </c>
      <c r="E1857" s="82" t="str">
        <f t="shared" si="179"/>
        <v/>
      </c>
      <c r="F1857" s="80" t="str">
        <f t="shared" si="176"/>
        <v/>
      </c>
      <c r="G1857" s="80" t="str">
        <f t="shared" si="177"/>
        <v/>
      </c>
      <c r="H1857" s="81" t="str">
        <f t="shared" si="180"/>
        <v/>
      </c>
      <c r="I1857" s="83" t="str">
        <f t="shared" si="175"/>
        <v/>
      </c>
      <c r="J1857" s="10" t="str">
        <f t="shared" si="178"/>
        <v/>
      </c>
    </row>
    <row r="1858" spans="1:10" x14ac:dyDescent="0.25">
      <c r="A1858" s="10" t="str">
        <f>IF(B1858="","",COUNTA($B$33:B1858)-COUNTBLANK($B$33:B1858))</f>
        <v/>
      </c>
      <c r="B1858" s="1"/>
      <c r="C1858" s="10" t="str">
        <f>IF(B1858="","",AVERAGE($B$33:B1858))</f>
        <v/>
      </c>
      <c r="D1858" s="10" t="str">
        <f>IF(B1858="","",_xlfn.STDEV.S($B$33:B1858))</f>
        <v/>
      </c>
      <c r="E1858" s="82" t="str">
        <f t="shared" si="179"/>
        <v/>
      </c>
      <c r="F1858" s="80" t="str">
        <f t="shared" si="176"/>
        <v/>
      </c>
      <c r="G1858" s="80" t="str">
        <f t="shared" si="177"/>
        <v/>
      </c>
      <c r="H1858" s="81" t="str">
        <f t="shared" si="180"/>
        <v/>
      </c>
      <c r="I1858" s="83" t="str">
        <f t="shared" si="175"/>
        <v/>
      </c>
      <c r="J1858" s="10" t="str">
        <f t="shared" si="178"/>
        <v/>
      </c>
    </row>
    <row r="1859" spans="1:10" x14ac:dyDescent="0.25">
      <c r="A1859" s="10" t="str">
        <f>IF(B1859="","",COUNTA($B$33:B1859)-COUNTBLANK($B$33:B1859))</f>
        <v/>
      </c>
      <c r="B1859" s="1"/>
      <c r="C1859" s="10" t="str">
        <f>IF(B1859="","",AVERAGE($B$33:B1859))</f>
        <v/>
      </c>
      <c r="D1859" s="10" t="str">
        <f>IF(B1859="","",_xlfn.STDEV.S($B$33:B1859))</f>
        <v/>
      </c>
      <c r="E1859" s="82" t="str">
        <f t="shared" si="179"/>
        <v/>
      </c>
      <c r="F1859" s="80" t="str">
        <f t="shared" si="176"/>
        <v/>
      </c>
      <c r="G1859" s="80" t="str">
        <f t="shared" si="177"/>
        <v/>
      </c>
      <c r="H1859" s="81" t="str">
        <f t="shared" si="180"/>
        <v/>
      </c>
      <c r="I1859" s="83" t="str">
        <f t="shared" si="175"/>
        <v/>
      </c>
      <c r="J1859" s="10" t="str">
        <f t="shared" si="178"/>
        <v/>
      </c>
    </row>
    <row r="1860" spans="1:10" x14ac:dyDescent="0.25">
      <c r="A1860" s="10" t="str">
        <f>IF(B1860="","",COUNTA($B$33:B1860)-COUNTBLANK($B$33:B1860))</f>
        <v/>
      </c>
      <c r="B1860" s="1"/>
      <c r="C1860" s="10" t="str">
        <f>IF(B1860="","",AVERAGE($B$33:B1860))</f>
        <v/>
      </c>
      <c r="D1860" s="10" t="str">
        <f>IF(B1860="","",_xlfn.STDEV.S($B$33:B1860))</f>
        <v/>
      </c>
      <c r="E1860" s="82" t="str">
        <f t="shared" si="179"/>
        <v/>
      </c>
      <c r="F1860" s="80" t="str">
        <f t="shared" si="176"/>
        <v/>
      </c>
      <c r="G1860" s="80" t="str">
        <f t="shared" si="177"/>
        <v/>
      </c>
      <c r="H1860" s="81" t="str">
        <f t="shared" si="180"/>
        <v/>
      </c>
      <c r="I1860" s="83" t="str">
        <f t="shared" si="175"/>
        <v/>
      </c>
      <c r="J1860" s="10" t="str">
        <f t="shared" si="178"/>
        <v/>
      </c>
    </row>
    <row r="1861" spans="1:10" x14ac:dyDescent="0.25">
      <c r="A1861" s="10" t="str">
        <f>IF(B1861="","",COUNTA($B$33:B1861)-COUNTBLANK($B$33:B1861))</f>
        <v/>
      </c>
      <c r="B1861" s="1"/>
      <c r="C1861" s="10" t="str">
        <f>IF(B1861="","",AVERAGE($B$33:B1861))</f>
        <v/>
      </c>
      <c r="D1861" s="10" t="str">
        <f>IF(B1861="","",_xlfn.STDEV.S($B$33:B1861))</f>
        <v/>
      </c>
      <c r="E1861" s="82" t="str">
        <f t="shared" si="179"/>
        <v/>
      </c>
      <c r="F1861" s="80" t="str">
        <f t="shared" si="176"/>
        <v/>
      </c>
      <c r="G1861" s="80" t="str">
        <f t="shared" si="177"/>
        <v/>
      </c>
      <c r="H1861" s="81" t="str">
        <f t="shared" si="180"/>
        <v/>
      </c>
      <c r="I1861" s="83" t="str">
        <f t="shared" si="175"/>
        <v/>
      </c>
      <c r="J1861" s="10" t="str">
        <f t="shared" si="178"/>
        <v/>
      </c>
    </row>
    <row r="1862" spans="1:10" x14ac:dyDescent="0.25">
      <c r="A1862" s="10" t="str">
        <f>IF(B1862="","",COUNTA($B$33:B1862)-COUNTBLANK($B$33:B1862))</f>
        <v/>
      </c>
      <c r="B1862" s="1"/>
      <c r="C1862" s="10" t="str">
        <f>IF(B1862="","",AVERAGE($B$33:B1862))</f>
        <v/>
      </c>
      <c r="D1862" s="10" t="str">
        <f>IF(B1862="","",_xlfn.STDEV.S($B$33:B1862))</f>
        <v/>
      </c>
      <c r="E1862" s="82" t="str">
        <f t="shared" si="179"/>
        <v/>
      </c>
      <c r="F1862" s="80" t="str">
        <f t="shared" si="176"/>
        <v/>
      </c>
      <c r="G1862" s="80" t="str">
        <f t="shared" si="177"/>
        <v/>
      </c>
      <c r="H1862" s="81" t="str">
        <f t="shared" si="180"/>
        <v/>
      </c>
      <c r="I1862" s="83" t="str">
        <f t="shared" si="175"/>
        <v/>
      </c>
      <c r="J1862" s="10" t="str">
        <f t="shared" si="178"/>
        <v/>
      </c>
    </row>
    <row r="1863" spans="1:10" x14ac:dyDescent="0.25">
      <c r="A1863" s="10" t="str">
        <f>IF(B1863="","",COUNTA($B$33:B1863)-COUNTBLANK($B$33:B1863))</f>
        <v/>
      </c>
      <c r="B1863" s="1"/>
      <c r="C1863" s="10" t="str">
        <f>IF(B1863="","",AVERAGE($B$33:B1863))</f>
        <v/>
      </c>
      <c r="D1863" s="10" t="str">
        <f>IF(B1863="","",_xlfn.STDEV.S($B$33:B1863))</f>
        <v/>
      </c>
      <c r="E1863" s="82" t="str">
        <f t="shared" si="179"/>
        <v/>
      </c>
      <c r="F1863" s="80" t="str">
        <f t="shared" si="176"/>
        <v/>
      </c>
      <c r="G1863" s="80" t="str">
        <f t="shared" si="177"/>
        <v/>
      </c>
      <c r="H1863" s="81" t="str">
        <f t="shared" si="180"/>
        <v/>
      </c>
      <c r="I1863" s="83" t="str">
        <f t="shared" si="175"/>
        <v/>
      </c>
      <c r="J1863" s="10" t="str">
        <f t="shared" si="178"/>
        <v/>
      </c>
    </row>
    <row r="1864" spans="1:10" x14ac:dyDescent="0.25">
      <c r="A1864" s="10" t="str">
        <f>IF(B1864="","",COUNTA($B$33:B1864)-COUNTBLANK($B$33:B1864))</f>
        <v/>
      </c>
      <c r="B1864" s="1"/>
      <c r="C1864" s="10" t="str">
        <f>IF(B1864="","",AVERAGE($B$33:B1864))</f>
        <v/>
      </c>
      <c r="D1864" s="10" t="str">
        <f>IF(B1864="","",_xlfn.STDEV.S($B$33:B1864))</f>
        <v/>
      </c>
      <c r="E1864" s="82" t="str">
        <f t="shared" si="179"/>
        <v/>
      </c>
      <c r="F1864" s="80" t="str">
        <f t="shared" si="176"/>
        <v/>
      </c>
      <c r="G1864" s="80" t="str">
        <f t="shared" si="177"/>
        <v/>
      </c>
      <c r="H1864" s="81" t="str">
        <f t="shared" si="180"/>
        <v/>
      </c>
      <c r="I1864" s="83" t="str">
        <f t="shared" si="175"/>
        <v/>
      </c>
      <c r="J1864" s="10" t="str">
        <f t="shared" si="178"/>
        <v/>
      </c>
    </row>
    <row r="1865" spans="1:10" x14ac:dyDescent="0.25">
      <c r="A1865" s="10" t="str">
        <f>IF(B1865="","",COUNTA($B$33:B1865)-COUNTBLANK($B$33:B1865))</f>
        <v/>
      </c>
      <c r="B1865" s="1"/>
      <c r="C1865" s="10" t="str">
        <f>IF(B1865="","",AVERAGE($B$33:B1865))</f>
        <v/>
      </c>
      <c r="D1865" s="10" t="str">
        <f>IF(B1865="","",_xlfn.STDEV.S($B$33:B1865))</f>
        <v/>
      </c>
      <c r="E1865" s="82" t="str">
        <f t="shared" si="179"/>
        <v/>
      </c>
      <c r="F1865" s="80" t="str">
        <f t="shared" si="176"/>
        <v/>
      </c>
      <c r="G1865" s="80" t="str">
        <f t="shared" si="177"/>
        <v/>
      </c>
      <c r="H1865" s="81" t="str">
        <f t="shared" si="180"/>
        <v/>
      </c>
      <c r="I1865" s="83" t="str">
        <f t="shared" si="175"/>
        <v/>
      </c>
      <c r="J1865" s="10" t="str">
        <f t="shared" si="178"/>
        <v/>
      </c>
    </row>
    <row r="1866" spans="1:10" x14ac:dyDescent="0.25">
      <c r="A1866" s="10" t="str">
        <f>IF(B1866="","",COUNTA($B$33:B1866)-COUNTBLANK($B$33:B1866))</f>
        <v/>
      </c>
      <c r="B1866" s="1"/>
      <c r="C1866" s="10" t="str">
        <f>IF(B1866="","",AVERAGE($B$33:B1866))</f>
        <v/>
      </c>
      <c r="D1866" s="10" t="str">
        <f>IF(B1866="","",_xlfn.STDEV.S($B$33:B1866))</f>
        <v/>
      </c>
      <c r="E1866" s="82" t="str">
        <f t="shared" si="179"/>
        <v/>
      </c>
      <c r="F1866" s="80" t="str">
        <f t="shared" si="176"/>
        <v/>
      </c>
      <c r="G1866" s="80" t="str">
        <f t="shared" si="177"/>
        <v/>
      </c>
      <c r="H1866" s="81" t="str">
        <f t="shared" si="180"/>
        <v/>
      </c>
      <c r="I1866" s="83" t="str">
        <f t="shared" si="175"/>
        <v/>
      </c>
      <c r="J1866" s="10" t="str">
        <f t="shared" si="178"/>
        <v/>
      </c>
    </row>
    <row r="1867" spans="1:10" x14ac:dyDescent="0.25">
      <c r="A1867" s="10" t="str">
        <f>IF(B1867="","",COUNTA($B$33:B1867)-COUNTBLANK($B$33:B1867))</f>
        <v/>
      </c>
      <c r="B1867" s="1"/>
      <c r="C1867" s="10" t="str">
        <f>IF(B1867="","",AVERAGE($B$33:B1867))</f>
        <v/>
      </c>
      <c r="D1867" s="10" t="str">
        <f>IF(B1867="","",_xlfn.STDEV.S($B$33:B1867))</f>
        <v/>
      </c>
      <c r="E1867" s="82" t="str">
        <f t="shared" si="179"/>
        <v/>
      </c>
      <c r="F1867" s="80" t="str">
        <f t="shared" si="176"/>
        <v/>
      </c>
      <c r="G1867" s="80" t="str">
        <f t="shared" si="177"/>
        <v/>
      </c>
      <c r="H1867" s="81" t="str">
        <f t="shared" si="180"/>
        <v/>
      </c>
      <c r="I1867" s="83" t="str">
        <f t="shared" si="175"/>
        <v/>
      </c>
      <c r="J1867" s="10" t="str">
        <f t="shared" si="178"/>
        <v/>
      </c>
    </row>
    <row r="1868" spans="1:10" x14ac:dyDescent="0.25">
      <c r="A1868" s="10" t="str">
        <f>IF(B1868="","",COUNTA($B$33:B1868)-COUNTBLANK($B$33:B1868))</f>
        <v/>
      </c>
      <c r="B1868" s="1"/>
      <c r="C1868" s="10" t="str">
        <f>IF(B1868="","",AVERAGE($B$33:B1868))</f>
        <v/>
      </c>
      <c r="D1868" s="10" t="str">
        <f>IF(B1868="","",_xlfn.STDEV.S($B$33:B1868))</f>
        <v/>
      </c>
      <c r="E1868" s="82" t="str">
        <f t="shared" si="179"/>
        <v/>
      </c>
      <c r="F1868" s="80" t="str">
        <f t="shared" si="176"/>
        <v/>
      </c>
      <c r="G1868" s="80" t="str">
        <f t="shared" si="177"/>
        <v/>
      </c>
      <c r="H1868" s="81" t="str">
        <f t="shared" si="180"/>
        <v/>
      </c>
      <c r="I1868" s="83" t="str">
        <f t="shared" si="175"/>
        <v/>
      </c>
      <c r="J1868" s="10" t="str">
        <f t="shared" si="178"/>
        <v/>
      </c>
    </row>
    <row r="1869" spans="1:10" x14ac:dyDescent="0.25">
      <c r="A1869" s="10" t="str">
        <f>IF(B1869="","",COUNTA($B$33:B1869)-COUNTBLANK($B$33:B1869))</f>
        <v/>
      </c>
      <c r="B1869" s="1"/>
      <c r="C1869" s="10" t="str">
        <f>IF(B1869="","",AVERAGE($B$33:B1869))</f>
        <v/>
      </c>
      <c r="D1869" s="10" t="str">
        <f>IF(B1869="","",_xlfn.STDEV.S($B$33:B1869))</f>
        <v/>
      </c>
      <c r="E1869" s="82" t="str">
        <f t="shared" si="179"/>
        <v/>
      </c>
      <c r="F1869" s="80" t="str">
        <f t="shared" si="176"/>
        <v/>
      </c>
      <c r="G1869" s="80" t="str">
        <f t="shared" si="177"/>
        <v/>
      </c>
      <c r="H1869" s="81" t="str">
        <f t="shared" si="180"/>
        <v/>
      </c>
      <c r="I1869" s="83" t="str">
        <f t="shared" si="175"/>
        <v/>
      </c>
      <c r="J1869" s="10" t="str">
        <f t="shared" si="178"/>
        <v/>
      </c>
    </row>
    <row r="1870" spans="1:10" x14ac:dyDescent="0.25">
      <c r="A1870" s="10" t="str">
        <f>IF(B1870="","",COUNTA($B$33:B1870)-COUNTBLANK($B$33:B1870))</f>
        <v/>
      </c>
      <c r="B1870" s="1"/>
      <c r="C1870" s="10" t="str">
        <f>IF(B1870="","",AVERAGE($B$33:B1870))</f>
        <v/>
      </c>
      <c r="D1870" s="10" t="str">
        <f>IF(B1870="","",_xlfn.STDEV.S($B$33:B1870))</f>
        <v/>
      </c>
      <c r="E1870" s="82" t="str">
        <f t="shared" si="179"/>
        <v/>
      </c>
      <c r="F1870" s="80" t="str">
        <f t="shared" si="176"/>
        <v/>
      </c>
      <c r="G1870" s="80" t="str">
        <f t="shared" si="177"/>
        <v/>
      </c>
      <c r="H1870" s="81" t="str">
        <f t="shared" si="180"/>
        <v/>
      </c>
      <c r="I1870" s="83" t="str">
        <f t="shared" si="175"/>
        <v/>
      </c>
      <c r="J1870" s="10" t="str">
        <f t="shared" si="178"/>
        <v/>
      </c>
    </row>
    <row r="1871" spans="1:10" x14ac:dyDescent="0.25">
      <c r="A1871" s="10" t="str">
        <f>IF(B1871="","",COUNTA($B$33:B1871)-COUNTBLANK($B$33:B1871))</f>
        <v/>
      </c>
      <c r="B1871" s="1"/>
      <c r="C1871" s="10" t="str">
        <f>IF(B1871="","",AVERAGE($B$33:B1871))</f>
        <v/>
      </c>
      <c r="D1871" s="10" t="str">
        <f>IF(B1871="","",_xlfn.STDEV.S($B$33:B1871))</f>
        <v/>
      </c>
      <c r="E1871" s="82" t="str">
        <f t="shared" si="179"/>
        <v/>
      </c>
      <c r="F1871" s="80" t="str">
        <f t="shared" si="176"/>
        <v/>
      </c>
      <c r="G1871" s="80" t="str">
        <f t="shared" si="177"/>
        <v/>
      </c>
      <c r="H1871" s="81" t="str">
        <f t="shared" si="180"/>
        <v/>
      </c>
      <c r="I1871" s="83" t="str">
        <f t="shared" si="175"/>
        <v/>
      </c>
      <c r="J1871" s="10" t="str">
        <f t="shared" si="178"/>
        <v/>
      </c>
    </row>
    <row r="1872" spans="1:10" x14ac:dyDescent="0.25">
      <c r="A1872" s="10" t="str">
        <f>IF(B1872="","",COUNTA($B$33:B1872)-COUNTBLANK($B$33:B1872))</f>
        <v/>
      </c>
      <c r="B1872" s="1"/>
      <c r="C1872" s="10" t="str">
        <f>IF(B1872="","",AVERAGE($B$33:B1872))</f>
        <v/>
      </c>
      <c r="D1872" s="10" t="str">
        <f>IF(B1872="","",_xlfn.STDEV.S($B$33:B1872))</f>
        <v/>
      </c>
      <c r="E1872" s="82" t="str">
        <f t="shared" si="179"/>
        <v/>
      </c>
      <c r="F1872" s="80" t="str">
        <f t="shared" si="176"/>
        <v/>
      </c>
      <c r="G1872" s="80" t="str">
        <f t="shared" si="177"/>
        <v/>
      </c>
      <c r="H1872" s="81" t="str">
        <f t="shared" si="180"/>
        <v/>
      </c>
      <c r="I1872" s="83" t="str">
        <f t="shared" ref="I1872:I1935" si="181">IF(D1872="","",_xlfn.CONFIDENCE.NORM(1-$C$11,E1872,A1872))</f>
        <v/>
      </c>
      <c r="J1872" s="10" t="str">
        <f t="shared" si="178"/>
        <v/>
      </c>
    </row>
    <row r="1873" spans="1:10" x14ac:dyDescent="0.25">
      <c r="A1873" s="10" t="str">
        <f>IF(B1873="","",COUNTA($B$33:B1873)-COUNTBLANK($B$33:B1873))</f>
        <v/>
      </c>
      <c r="B1873" s="1"/>
      <c r="C1873" s="10" t="str">
        <f>IF(B1873="","",AVERAGE($B$33:B1873))</f>
        <v/>
      </c>
      <c r="D1873" s="10" t="str">
        <f>IF(B1873="","",_xlfn.STDEV.S($B$33:B1873))</f>
        <v/>
      </c>
      <c r="E1873" s="82" t="str">
        <f t="shared" si="179"/>
        <v/>
      </c>
      <c r="F1873" s="80" t="str">
        <f t="shared" si="176"/>
        <v/>
      </c>
      <c r="G1873" s="80" t="str">
        <f t="shared" si="177"/>
        <v/>
      </c>
      <c r="H1873" s="81" t="str">
        <f t="shared" si="180"/>
        <v/>
      </c>
      <c r="I1873" s="83" t="str">
        <f t="shared" si="181"/>
        <v/>
      </c>
      <c r="J1873" s="10" t="str">
        <f t="shared" si="178"/>
        <v/>
      </c>
    </row>
    <row r="1874" spans="1:10" x14ac:dyDescent="0.25">
      <c r="A1874" s="10" t="str">
        <f>IF(B1874="","",COUNTA($B$33:B1874)-COUNTBLANK($B$33:B1874))</f>
        <v/>
      </c>
      <c r="B1874" s="1"/>
      <c r="C1874" s="10" t="str">
        <f>IF(B1874="","",AVERAGE($B$33:B1874))</f>
        <v/>
      </c>
      <c r="D1874" s="10" t="str">
        <f>IF(B1874="","",_xlfn.STDEV.S($B$33:B1874))</f>
        <v/>
      </c>
      <c r="E1874" s="82" t="str">
        <f t="shared" si="179"/>
        <v/>
      </c>
      <c r="F1874" s="80" t="str">
        <f t="shared" si="176"/>
        <v/>
      </c>
      <c r="G1874" s="80" t="str">
        <f t="shared" si="177"/>
        <v/>
      </c>
      <c r="H1874" s="81" t="str">
        <f t="shared" si="180"/>
        <v/>
      </c>
      <c r="I1874" s="83" t="str">
        <f t="shared" si="181"/>
        <v/>
      </c>
      <c r="J1874" s="10" t="str">
        <f t="shared" si="178"/>
        <v/>
      </c>
    </row>
    <row r="1875" spans="1:10" x14ac:dyDescent="0.25">
      <c r="A1875" s="10" t="str">
        <f>IF(B1875="","",COUNTA($B$33:B1875)-COUNTBLANK($B$33:B1875))</f>
        <v/>
      </c>
      <c r="B1875" s="1"/>
      <c r="C1875" s="10" t="str">
        <f>IF(B1875="","",AVERAGE($B$33:B1875))</f>
        <v/>
      </c>
      <c r="D1875" s="10" t="str">
        <f>IF(B1875="","",_xlfn.STDEV.S($B$33:B1875))</f>
        <v/>
      </c>
      <c r="E1875" s="82" t="str">
        <f t="shared" si="179"/>
        <v/>
      </c>
      <c r="F1875" s="80" t="str">
        <f t="shared" si="176"/>
        <v/>
      </c>
      <c r="G1875" s="80" t="str">
        <f t="shared" si="177"/>
        <v/>
      </c>
      <c r="H1875" s="81" t="str">
        <f t="shared" si="180"/>
        <v/>
      </c>
      <c r="I1875" s="83" t="str">
        <f t="shared" si="181"/>
        <v/>
      </c>
      <c r="J1875" s="10" t="str">
        <f t="shared" si="178"/>
        <v/>
      </c>
    </row>
    <row r="1876" spans="1:10" x14ac:dyDescent="0.25">
      <c r="A1876" s="10" t="str">
        <f>IF(B1876="","",COUNTA($B$33:B1876)-COUNTBLANK($B$33:B1876))</f>
        <v/>
      </c>
      <c r="B1876" s="1"/>
      <c r="C1876" s="10" t="str">
        <f>IF(B1876="","",AVERAGE($B$33:B1876))</f>
        <v/>
      </c>
      <c r="D1876" s="10" t="str">
        <f>IF(B1876="","",_xlfn.STDEV.S($B$33:B1876))</f>
        <v/>
      </c>
      <c r="E1876" s="82" t="str">
        <f t="shared" si="179"/>
        <v/>
      </c>
      <c r="F1876" s="80" t="str">
        <f t="shared" si="176"/>
        <v/>
      </c>
      <c r="G1876" s="80" t="str">
        <f t="shared" si="177"/>
        <v/>
      </c>
      <c r="H1876" s="81" t="str">
        <f t="shared" si="180"/>
        <v/>
      </c>
      <c r="I1876" s="83" t="str">
        <f t="shared" si="181"/>
        <v/>
      </c>
      <c r="J1876" s="10" t="str">
        <f t="shared" si="178"/>
        <v/>
      </c>
    </row>
    <row r="1877" spans="1:10" x14ac:dyDescent="0.25">
      <c r="A1877" s="10" t="str">
        <f>IF(B1877="","",COUNTA($B$33:B1877)-COUNTBLANK($B$33:B1877))</f>
        <v/>
      </c>
      <c r="B1877" s="1"/>
      <c r="C1877" s="10" t="str">
        <f>IF(B1877="","",AVERAGE($B$33:B1877))</f>
        <v/>
      </c>
      <c r="D1877" s="10" t="str">
        <f>IF(B1877="","",_xlfn.STDEV.S($B$33:B1877))</f>
        <v/>
      </c>
      <c r="E1877" s="82" t="str">
        <f t="shared" si="179"/>
        <v/>
      </c>
      <c r="F1877" s="80" t="str">
        <f t="shared" si="176"/>
        <v/>
      </c>
      <c r="G1877" s="80" t="str">
        <f t="shared" si="177"/>
        <v/>
      </c>
      <c r="H1877" s="81" t="str">
        <f t="shared" si="180"/>
        <v/>
      </c>
      <c r="I1877" s="83" t="str">
        <f t="shared" si="181"/>
        <v/>
      </c>
      <c r="J1877" s="10" t="str">
        <f t="shared" si="178"/>
        <v/>
      </c>
    </row>
    <row r="1878" spans="1:10" x14ac:dyDescent="0.25">
      <c r="A1878" s="10" t="str">
        <f>IF(B1878="","",COUNTA($B$33:B1878)-COUNTBLANK($B$33:B1878))</f>
        <v/>
      </c>
      <c r="B1878" s="1"/>
      <c r="C1878" s="10" t="str">
        <f>IF(B1878="","",AVERAGE($B$33:B1878))</f>
        <v/>
      </c>
      <c r="D1878" s="10" t="str">
        <f>IF(B1878="","",_xlfn.STDEV.S($B$33:B1878))</f>
        <v/>
      </c>
      <c r="E1878" s="82" t="str">
        <f t="shared" si="179"/>
        <v/>
      </c>
      <c r="F1878" s="80" t="str">
        <f t="shared" si="176"/>
        <v/>
      </c>
      <c r="G1878" s="80" t="str">
        <f t="shared" si="177"/>
        <v/>
      </c>
      <c r="H1878" s="81" t="str">
        <f t="shared" si="180"/>
        <v/>
      </c>
      <c r="I1878" s="83" t="str">
        <f t="shared" si="181"/>
        <v/>
      </c>
      <c r="J1878" s="10" t="str">
        <f t="shared" si="178"/>
        <v/>
      </c>
    </row>
    <row r="1879" spans="1:10" x14ac:dyDescent="0.25">
      <c r="A1879" s="10" t="str">
        <f>IF(B1879="","",COUNTA($B$33:B1879)-COUNTBLANK($B$33:B1879))</f>
        <v/>
      </c>
      <c r="B1879" s="1"/>
      <c r="C1879" s="10" t="str">
        <f>IF(B1879="","",AVERAGE($B$33:B1879))</f>
        <v/>
      </c>
      <c r="D1879" s="10" t="str">
        <f>IF(B1879="","",_xlfn.STDEV.S($B$33:B1879))</f>
        <v/>
      </c>
      <c r="E1879" s="82" t="str">
        <f t="shared" si="179"/>
        <v/>
      </c>
      <c r="F1879" s="80" t="str">
        <f t="shared" si="176"/>
        <v/>
      </c>
      <c r="G1879" s="80" t="str">
        <f t="shared" si="177"/>
        <v/>
      </c>
      <c r="H1879" s="81" t="str">
        <f t="shared" si="180"/>
        <v/>
      </c>
      <c r="I1879" s="83" t="str">
        <f t="shared" si="181"/>
        <v/>
      </c>
      <c r="J1879" s="10" t="str">
        <f t="shared" si="178"/>
        <v/>
      </c>
    </row>
    <row r="1880" spans="1:10" x14ac:dyDescent="0.25">
      <c r="A1880" s="10" t="str">
        <f>IF(B1880="","",COUNTA($B$33:B1880)-COUNTBLANK($B$33:B1880))</f>
        <v/>
      </c>
      <c r="B1880" s="1"/>
      <c r="C1880" s="10" t="str">
        <f>IF(B1880="","",AVERAGE($B$33:B1880))</f>
        <v/>
      </c>
      <c r="D1880" s="10" t="str">
        <f>IF(B1880="","",_xlfn.STDEV.S($B$33:B1880))</f>
        <v/>
      </c>
      <c r="E1880" s="82" t="str">
        <f t="shared" si="179"/>
        <v/>
      </c>
      <c r="F1880" s="80" t="str">
        <f t="shared" si="176"/>
        <v/>
      </c>
      <c r="G1880" s="80" t="str">
        <f t="shared" si="177"/>
        <v/>
      </c>
      <c r="H1880" s="81" t="str">
        <f t="shared" si="180"/>
        <v/>
      </c>
      <c r="I1880" s="83" t="str">
        <f t="shared" si="181"/>
        <v/>
      </c>
      <c r="J1880" s="10" t="str">
        <f t="shared" si="178"/>
        <v/>
      </c>
    </row>
    <row r="1881" spans="1:10" x14ac:dyDescent="0.25">
      <c r="A1881" s="10" t="str">
        <f>IF(B1881="","",COUNTA($B$33:B1881)-COUNTBLANK($B$33:B1881))</f>
        <v/>
      </c>
      <c r="B1881" s="1"/>
      <c r="C1881" s="10" t="str">
        <f>IF(B1881="","",AVERAGE($B$33:B1881))</f>
        <v/>
      </c>
      <c r="D1881" s="10" t="str">
        <f>IF(B1881="","",_xlfn.STDEV.S($B$33:B1881))</f>
        <v/>
      </c>
      <c r="E1881" s="82" t="str">
        <f t="shared" si="179"/>
        <v/>
      </c>
      <c r="F1881" s="80" t="str">
        <f t="shared" si="176"/>
        <v/>
      </c>
      <c r="G1881" s="80" t="str">
        <f t="shared" si="177"/>
        <v/>
      </c>
      <c r="H1881" s="81" t="str">
        <f t="shared" si="180"/>
        <v/>
      </c>
      <c r="I1881" s="83" t="str">
        <f t="shared" si="181"/>
        <v/>
      </c>
      <c r="J1881" s="10" t="str">
        <f t="shared" si="178"/>
        <v/>
      </c>
    </row>
    <row r="1882" spans="1:10" x14ac:dyDescent="0.25">
      <c r="A1882" s="10" t="str">
        <f>IF(B1882="","",COUNTA($B$33:B1882)-COUNTBLANK($B$33:B1882))</f>
        <v/>
      </c>
      <c r="B1882" s="1"/>
      <c r="C1882" s="10" t="str">
        <f>IF(B1882="","",AVERAGE($B$33:B1882))</f>
        <v/>
      </c>
      <c r="D1882" s="10" t="str">
        <f>IF(B1882="","",_xlfn.STDEV.S($B$33:B1882))</f>
        <v/>
      </c>
      <c r="E1882" s="82" t="str">
        <f t="shared" si="179"/>
        <v/>
      </c>
      <c r="F1882" s="80" t="str">
        <f t="shared" si="176"/>
        <v/>
      </c>
      <c r="G1882" s="80" t="str">
        <f t="shared" si="177"/>
        <v/>
      </c>
      <c r="H1882" s="81" t="str">
        <f t="shared" si="180"/>
        <v/>
      </c>
      <c r="I1882" s="83" t="str">
        <f t="shared" si="181"/>
        <v/>
      </c>
      <c r="J1882" s="10" t="str">
        <f t="shared" si="178"/>
        <v/>
      </c>
    </row>
    <row r="1883" spans="1:10" x14ac:dyDescent="0.25">
      <c r="A1883" s="10" t="str">
        <f>IF(B1883="","",COUNTA($B$33:B1883)-COUNTBLANK($B$33:B1883))</f>
        <v/>
      </c>
      <c r="B1883" s="1"/>
      <c r="C1883" s="10" t="str">
        <f>IF(B1883="","",AVERAGE($B$33:B1883))</f>
        <v/>
      </c>
      <c r="D1883" s="10" t="str">
        <f>IF(B1883="","",_xlfn.STDEV.S($B$33:B1883))</f>
        <v/>
      </c>
      <c r="E1883" s="82" t="str">
        <f t="shared" si="179"/>
        <v/>
      </c>
      <c r="F1883" s="80" t="str">
        <f t="shared" si="176"/>
        <v/>
      </c>
      <c r="G1883" s="80" t="str">
        <f t="shared" si="177"/>
        <v/>
      </c>
      <c r="H1883" s="81" t="str">
        <f t="shared" si="180"/>
        <v/>
      </c>
      <c r="I1883" s="83" t="str">
        <f t="shared" si="181"/>
        <v/>
      </c>
      <c r="J1883" s="10" t="str">
        <f t="shared" si="178"/>
        <v/>
      </c>
    </row>
    <row r="1884" spans="1:10" x14ac:dyDescent="0.25">
      <c r="A1884" s="10" t="str">
        <f>IF(B1884="","",COUNTA($B$33:B1884)-COUNTBLANK($B$33:B1884))</f>
        <v/>
      </c>
      <c r="B1884" s="1"/>
      <c r="C1884" s="10" t="str">
        <f>IF(B1884="","",AVERAGE($B$33:B1884))</f>
        <v/>
      </c>
      <c r="D1884" s="10" t="str">
        <f>IF(B1884="","",_xlfn.STDEV.S($B$33:B1884))</f>
        <v/>
      </c>
      <c r="E1884" s="82" t="str">
        <f t="shared" si="179"/>
        <v/>
      </c>
      <c r="F1884" s="80" t="str">
        <f t="shared" si="176"/>
        <v/>
      </c>
      <c r="G1884" s="80" t="str">
        <f t="shared" si="177"/>
        <v/>
      </c>
      <c r="H1884" s="81" t="str">
        <f t="shared" si="180"/>
        <v/>
      </c>
      <c r="I1884" s="83" t="str">
        <f t="shared" si="181"/>
        <v/>
      </c>
      <c r="J1884" s="10" t="str">
        <f t="shared" si="178"/>
        <v/>
      </c>
    </row>
    <row r="1885" spans="1:10" x14ac:dyDescent="0.25">
      <c r="A1885" s="10" t="str">
        <f>IF(B1885="","",COUNTA($B$33:B1885)-COUNTBLANK($B$33:B1885))</f>
        <v/>
      </c>
      <c r="B1885" s="1"/>
      <c r="C1885" s="10" t="str">
        <f>IF(B1885="","",AVERAGE($B$33:B1885))</f>
        <v/>
      </c>
      <c r="D1885" s="10" t="str">
        <f>IF(B1885="","",_xlfn.STDEV.S($B$33:B1885))</f>
        <v/>
      </c>
      <c r="E1885" s="82" t="str">
        <f t="shared" si="179"/>
        <v/>
      </c>
      <c r="F1885" s="80" t="str">
        <f t="shared" si="176"/>
        <v/>
      </c>
      <c r="G1885" s="80" t="str">
        <f t="shared" si="177"/>
        <v/>
      </c>
      <c r="H1885" s="81" t="str">
        <f t="shared" si="180"/>
        <v/>
      </c>
      <c r="I1885" s="83" t="str">
        <f t="shared" si="181"/>
        <v/>
      </c>
      <c r="J1885" s="10" t="str">
        <f t="shared" si="178"/>
        <v/>
      </c>
    </row>
    <row r="1886" spans="1:10" x14ac:dyDescent="0.25">
      <c r="A1886" s="10" t="str">
        <f>IF(B1886="","",COUNTA($B$33:B1886)-COUNTBLANK($B$33:B1886))</f>
        <v/>
      </c>
      <c r="B1886" s="1"/>
      <c r="C1886" s="10" t="str">
        <f>IF(B1886="","",AVERAGE($B$33:B1886))</f>
        <v/>
      </c>
      <c r="D1886" s="10" t="str">
        <f>IF(B1886="","",_xlfn.STDEV.S($B$33:B1886))</f>
        <v/>
      </c>
      <c r="E1886" s="82" t="str">
        <f t="shared" si="179"/>
        <v/>
      </c>
      <c r="F1886" s="80" t="str">
        <f t="shared" si="176"/>
        <v/>
      </c>
      <c r="G1886" s="80" t="str">
        <f t="shared" si="177"/>
        <v/>
      </c>
      <c r="H1886" s="81" t="str">
        <f t="shared" si="180"/>
        <v/>
      </c>
      <c r="I1886" s="83" t="str">
        <f t="shared" si="181"/>
        <v/>
      </c>
      <c r="J1886" s="10" t="str">
        <f t="shared" si="178"/>
        <v/>
      </c>
    </row>
    <row r="1887" spans="1:10" x14ac:dyDescent="0.25">
      <c r="A1887" s="10" t="str">
        <f>IF(B1887="","",COUNTA($B$33:B1887)-COUNTBLANK($B$33:B1887))</f>
        <v/>
      </c>
      <c r="B1887" s="1"/>
      <c r="C1887" s="10" t="str">
        <f>IF(B1887="","",AVERAGE($B$33:B1887))</f>
        <v/>
      </c>
      <c r="D1887" s="10" t="str">
        <f>IF(B1887="","",_xlfn.STDEV.S($B$33:B1887))</f>
        <v/>
      </c>
      <c r="E1887" s="82" t="str">
        <f t="shared" si="179"/>
        <v/>
      </c>
      <c r="F1887" s="80" t="str">
        <f t="shared" si="176"/>
        <v/>
      </c>
      <c r="G1887" s="80" t="str">
        <f t="shared" si="177"/>
        <v/>
      </c>
      <c r="H1887" s="81" t="str">
        <f t="shared" si="180"/>
        <v/>
      </c>
      <c r="I1887" s="83" t="str">
        <f t="shared" si="181"/>
        <v/>
      </c>
      <c r="J1887" s="10" t="str">
        <f t="shared" si="178"/>
        <v/>
      </c>
    </row>
    <row r="1888" spans="1:10" x14ac:dyDescent="0.25">
      <c r="A1888" s="10" t="str">
        <f>IF(B1888="","",COUNTA($B$33:B1888)-COUNTBLANK($B$33:B1888))</f>
        <v/>
      </c>
      <c r="B1888" s="1"/>
      <c r="C1888" s="10" t="str">
        <f>IF(B1888="","",AVERAGE($B$33:B1888))</f>
        <v/>
      </c>
      <c r="D1888" s="10" t="str">
        <f>IF(B1888="","",_xlfn.STDEV.S($B$33:B1888))</f>
        <v/>
      </c>
      <c r="E1888" s="82" t="str">
        <f t="shared" si="179"/>
        <v/>
      </c>
      <c r="F1888" s="80" t="str">
        <f t="shared" si="176"/>
        <v/>
      </c>
      <c r="G1888" s="80" t="str">
        <f t="shared" si="177"/>
        <v/>
      </c>
      <c r="H1888" s="81" t="str">
        <f t="shared" si="180"/>
        <v/>
      </c>
      <c r="I1888" s="83" t="str">
        <f t="shared" si="181"/>
        <v/>
      </c>
      <c r="J1888" s="10" t="str">
        <f t="shared" si="178"/>
        <v/>
      </c>
    </row>
    <row r="1889" spans="1:10" x14ac:dyDescent="0.25">
      <c r="A1889" s="10" t="str">
        <f>IF(B1889="","",COUNTA($B$33:B1889)-COUNTBLANK($B$33:B1889))</f>
        <v/>
      </c>
      <c r="B1889" s="1"/>
      <c r="C1889" s="10" t="str">
        <f>IF(B1889="","",AVERAGE($B$33:B1889))</f>
        <v/>
      </c>
      <c r="D1889" s="10" t="str">
        <f>IF(B1889="","",_xlfn.STDEV.S($B$33:B1889))</f>
        <v/>
      </c>
      <c r="E1889" s="82" t="str">
        <f t="shared" si="179"/>
        <v/>
      </c>
      <c r="F1889" s="80" t="str">
        <f t="shared" si="176"/>
        <v/>
      </c>
      <c r="G1889" s="80" t="str">
        <f t="shared" si="177"/>
        <v/>
      </c>
      <c r="H1889" s="81" t="str">
        <f t="shared" si="180"/>
        <v/>
      </c>
      <c r="I1889" s="83" t="str">
        <f t="shared" si="181"/>
        <v/>
      </c>
      <c r="J1889" s="10" t="str">
        <f t="shared" si="178"/>
        <v/>
      </c>
    </row>
    <row r="1890" spans="1:10" x14ac:dyDescent="0.25">
      <c r="A1890" s="10" t="str">
        <f>IF(B1890="","",COUNTA($B$33:B1890)-COUNTBLANK($B$33:B1890))</f>
        <v/>
      </c>
      <c r="B1890" s="1"/>
      <c r="C1890" s="10" t="str">
        <f>IF(B1890="","",AVERAGE($B$33:B1890))</f>
        <v/>
      </c>
      <c r="D1890" s="10" t="str">
        <f>IF(B1890="","",_xlfn.STDEV.S($B$33:B1890))</f>
        <v/>
      </c>
      <c r="E1890" s="82" t="str">
        <f t="shared" si="179"/>
        <v/>
      </c>
      <c r="F1890" s="80" t="str">
        <f t="shared" ref="F1890:F1953" si="182">IF(D1890="","",($C$5-$C$4)/(6*D1890))</f>
        <v/>
      </c>
      <c r="G1890" s="80" t="str">
        <f t="shared" ref="G1890:G1953" si="183">IF(D1890="","",MIN(($C$5-C1890)/(3*D1890),(C1890-$C$4)/(3*D1890)))</f>
        <v/>
      </c>
      <c r="H1890" s="81" t="str">
        <f t="shared" si="180"/>
        <v/>
      </c>
      <c r="I1890" s="83" t="str">
        <f t="shared" si="181"/>
        <v/>
      </c>
      <c r="J1890" s="10" t="str">
        <f t="shared" ref="J1890:J1953" si="184">IF(B1890="","",B1890)</f>
        <v/>
      </c>
    </row>
    <row r="1891" spans="1:10" x14ac:dyDescent="0.25">
      <c r="A1891" s="10" t="str">
        <f>IF(B1891="","",COUNTA($B$33:B1891)-COUNTBLANK($B$33:B1891))</f>
        <v/>
      </c>
      <c r="B1891" s="1"/>
      <c r="C1891" s="10" t="str">
        <f>IF(B1891="","",AVERAGE($B$33:B1891))</f>
        <v/>
      </c>
      <c r="D1891" s="10" t="str">
        <f>IF(B1891="","",_xlfn.STDEV.S($B$33:B1891))</f>
        <v/>
      </c>
      <c r="E1891" s="82" t="str">
        <f t="shared" si="179"/>
        <v/>
      </c>
      <c r="F1891" s="80" t="str">
        <f t="shared" si="182"/>
        <v/>
      </c>
      <c r="G1891" s="80" t="str">
        <f t="shared" si="183"/>
        <v/>
      </c>
      <c r="H1891" s="81" t="str">
        <f t="shared" si="180"/>
        <v/>
      </c>
      <c r="I1891" s="83" t="str">
        <f t="shared" si="181"/>
        <v/>
      </c>
      <c r="J1891" s="10" t="str">
        <f t="shared" si="184"/>
        <v/>
      </c>
    </row>
    <row r="1892" spans="1:10" x14ac:dyDescent="0.25">
      <c r="A1892" s="10" t="str">
        <f>IF(B1892="","",COUNTA($B$33:B1892)-COUNTBLANK($B$33:B1892))</f>
        <v/>
      </c>
      <c r="B1892" s="1"/>
      <c r="C1892" s="10" t="str">
        <f>IF(B1892="","",AVERAGE($B$33:B1892))</f>
        <v/>
      </c>
      <c r="D1892" s="10" t="str">
        <f>IF(B1892="","",_xlfn.STDEV.S($B$33:B1892))</f>
        <v/>
      </c>
      <c r="E1892" s="82" t="str">
        <f t="shared" si="179"/>
        <v/>
      </c>
      <c r="F1892" s="80" t="str">
        <f t="shared" si="182"/>
        <v/>
      </c>
      <c r="G1892" s="80" t="str">
        <f t="shared" si="183"/>
        <v/>
      </c>
      <c r="H1892" s="81" t="str">
        <f t="shared" si="180"/>
        <v/>
      </c>
      <c r="I1892" s="83" t="str">
        <f t="shared" si="181"/>
        <v/>
      </c>
      <c r="J1892" s="10" t="str">
        <f t="shared" si="184"/>
        <v/>
      </c>
    </row>
    <row r="1893" spans="1:10" x14ac:dyDescent="0.25">
      <c r="A1893" s="10" t="str">
        <f>IF(B1893="","",COUNTA($B$33:B1893)-COUNTBLANK($B$33:B1893))</f>
        <v/>
      </c>
      <c r="B1893" s="1"/>
      <c r="C1893" s="10" t="str">
        <f>IF(B1893="","",AVERAGE($B$33:B1893))</f>
        <v/>
      </c>
      <c r="D1893" s="10" t="str">
        <f>IF(B1893="","",_xlfn.STDEV.S($B$33:B1893))</f>
        <v/>
      </c>
      <c r="E1893" s="82" t="str">
        <f t="shared" si="179"/>
        <v/>
      </c>
      <c r="F1893" s="80" t="str">
        <f t="shared" si="182"/>
        <v/>
      </c>
      <c r="G1893" s="80" t="str">
        <f t="shared" si="183"/>
        <v/>
      </c>
      <c r="H1893" s="81" t="str">
        <f t="shared" si="180"/>
        <v/>
      </c>
      <c r="I1893" s="83" t="str">
        <f t="shared" si="181"/>
        <v/>
      </c>
      <c r="J1893" s="10" t="str">
        <f t="shared" si="184"/>
        <v/>
      </c>
    </row>
    <row r="1894" spans="1:10" x14ac:dyDescent="0.25">
      <c r="A1894" s="10" t="str">
        <f>IF(B1894="","",COUNTA($B$33:B1894)-COUNTBLANK($B$33:B1894))</f>
        <v/>
      </c>
      <c r="B1894" s="1"/>
      <c r="C1894" s="10" t="str">
        <f>IF(B1894="","",AVERAGE($B$33:B1894))</f>
        <v/>
      </c>
      <c r="D1894" s="10" t="str">
        <f>IF(B1894="","",_xlfn.STDEV.S($B$33:B1894))</f>
        <v/>
      </c>
      <c r="E1894" s="82" t="str">
        <f t="shared" ref="E1894:E1957" si="185">IF(D1894="","",D1894/C1894)</f>
        <v/>
      </c>
      <c r="F1894" s="80" t="str">
        <f t="shared" si="182"/>
        <v/>
      </c>
      <c r="G1894" s="80" t="str">
        <f t="shared" si="183"/>
        <v/>
      </c>
      <c r="H1894" s="81" t="str">
        <f t="shared" ref="H1894:H1957" si="186">IF(D1894="","",F1894/(1+9*(F1894-G1894)^2))</f>
        <v/>
      </c>
      <c r="I1894" s="83" t="str">
        <f t="shared" si="181"/>
        <v/>
      </c>
      <c r="J1894" s="10" t="str">
        <f t="shared" si="184"/>
        <v/>
      </c>
    </row>
    <row r="1895" spans="1:10" x14ac:dyDescent="0.25">
      <c r="A1895" s="10" t="str">
        <f>IF(B1895="","",COUNTA($B$33:B1895)-COUNTBLANK($B$33:B1895))</f>
        <v/>
      </c>
      <c r="B1895" s="1"/>
      <c r="C1895" s="10" t="str">
        <f>IF(B1895="","",AVERAGE($B$33:B1895))</f>
        <v/>
      </c>
      <c r="D1895" s="10" t="str">
        <f>IF(B1895="","",_xlfn.STDEV.S($B$33:B1895))</f>
        <v/>
      </c>
      <c r="E1895" s="82" t="str">
        <f t="shared" si="185"/>
        <v/>
      </c>
      <c r="F1895" s="80" t="str">
        <f t="shared" si="182"/>
        <v/>
      </c>
      <c r="G1895" s="80" t="str">
        <f t="shared" si="183"/>
        <v/>
      </c>
      <c r="H1895" s="81" t="str">
        <f t="shared" si="186"/>
        <v/>
      </c>
      <c r="I1895" s="83" t="str">
        <f t="shared" si="181"/>
        <v/>
      </c>
      <c r="J1895" s="10" t="str">
        <f t="shared" si="184"/>
        <v/>
      </c>
    </row>
    <row r="1896" spans="1:10" x14ac:dyDescent="0.25">
      <c r="A1896" s="10" t="str">
        <f>IF(B1896="","",COUNTA($B$33:B1896)-COUNTBLANK($B$33:B1896))</f>
        <v/>
      </c>
      <c r="B1896" s="1"/>
      <c r="C1896" s="10" t="str">
        <f>IF(B1896="","",AVERAGE($B$33:B1896))</f>
        <v/>
      </c>
      <c r="D1896" s="10" t="str">
        <f>IF(B1896="","",_xlfn.STDEV.S($B$33:B1896))</f>
        <v/>
      </c>
      <c r="E1896" s="82" t="str">
        <f t="shared" si="185"/>
        <v/>
      </c>
      <c r="F1896" s="80" t="str">
        <f t="shared" si="182"/>
        <v/>
      </c>
      <c r="G1896" s="80" t="str">
        <f t="shared" si="183"/>
        <v/>
      </c>
      <c r="H1896" s="81" t="str">
        <f t="shared" si="186"/>
        <v/>
      </c>
      <c r="I1896" s="83" t="str">
        <f t="shared" si="181"/>
        <v/>
      </c>
      <c r="J1896" s="10" t="str">
        <f t="shared" si="184"/>
        <v/>
      </c>
    </row>
    <row r="1897" spans="1:10" x14ac:dyDescent="0.25">
      <c r="A1897" s="10" t="str">
        <f>IF(B1897="","",COUNTA($B$33:B1897)-COUNTBLANK($B$33:B1897))</f>
        <v/>
      </c>
      <c r="B1897" s="1"/>
      <c r="C1897" s="10" t="str">
        <f>IF(B1897="","",AVERAGE($B$33:B1897))</f>
        <v/>
      </c>
      <c r="D1897" s="10" t="str">
        <f>IF(B1897="","",_xlfn.STDEV.S($B$33:B1897))</f>
        <v/>
      </c>
      <c r="E1897" s="82" t="str">
        <f t="shared" si="185"/>
        <v/>
      </c>
      <c r="F1897" s="80" t="str">
        <f t="shared" si="182"/>
        <v/>
      </c>
      <c r="G1897" s="80" t="str">
        <f t="shared" si="183"/>
        <v/>
      </c>
      <c r="H1897" s="81" t="str">
        <f t="shared" si="186"/>
        <v/>
      </c>
      <c r="I1897" s="83" t="str">
        <f t="shared" si="181"/>
        <v/>
      </c>
      <c r="J1897" s="10" t="str">
        <f t="shared" si="184"/>
        <v/>
      </c>
    </row>
    <row r="1898" spans="1:10" x14ac:dyDescent="0.25">
      <c r="A1898" s="10" t="str">
        <f>IF(B1898="","",COUNTA($B$33:B1898)-COUNTBLANK($B$33:B1898))</f>
        <v/>
      </c>
      <c r="B1898" s="1"/>
      <c r="C1898" s="10" t="str">
        <f>IF(B1898="","",AVERAGE($B$33:B1898))</f>
        <v/>
      </c>
      <c r="D1898" s="10" t="str">
        <f>IF(B1898="","",_xlfn.STDEV.S($B$33:B1898))</f>
        <v/>
      </c>
      <c r="E1898" s="82" t="str">
        <f t="shared" si="185"/>
        <v/>
      </c>
      <c r="F1898" s="80" t="str">
        <f t="shared" si="182"/>
        <v/>
      </c>
      <c r="G1898" s="80" t="str">
        <f t="shared" si="183"/>
        <v/>
      </c>
      <c r="H1898" s="81" t="str">
        <f t="shared" si="186"/>
        <v/>
      </c>
      <c r="I1898" s="83" t="str">
        <f t="shared" si="181"/>
        <v/>
      </c>
      <c r="J1898" s="10" t="str">
        <f t="shared" si="184"/>
        <v/>
      </c>
    </row>
    <row r="1899" spans="1:10" x14ac:dyDescent="0.25">
      <c r="A1899" s="10" t="str">
        <f>IF(B1899="","",COUNTA($B$33:B1899)-COUNTBLANK($B$33:B1899))</f>
        <v/>
      </c>
      <c r="B1899" s="1"/>
      <c r="C1899" s="10" t="str">
        <f>IF(B1899="","",AVERAGE($B$33:B1899))</f>
        <v/>
      </c>
      <c r="D1899" s="10" t="str">
        <f>IF(B1899="","",_xlfn.STDEV.S($B$33:B1899))</f>
        <v/>
      </c>
      <c r="E1899" s="82" t="str">
        <f t="shared" si="185"/>
        <v/>
      </c>
      <c r="F1899" s="80" t="str">
        <f t="shared" si="182"/>
        <v/>
      </c>
      <c r="G1899" s="80" t="str">
        <f t="shared" si="183"/>
        <v/>
      </c>
      <c r="H1899" s="81" t="str">
        <f t="shared" si="186"/>
        <v/>
      </c>
      <c r="I1899" s="83" t="str">
        <f t="shared" si="181"/>
        <v/>
      </c>
      <c r="J1899" s="10" t="str">
        <f t="shared" si="184"/>
        <v/>
      </c>
    </row>
    <row r="1900" spans="1:10" x14ac:dyDescent="0.25">
      <c r="A1900" s="10" t="str">
        <f>IF(B1900="","",COUNTA($B$33:B1900)-COUNTBLANK($B$33:B1900))</f>
        <v/>
      </c>
      <c r="B1900" s="1"/>
      <c r="C1900" s="10" t="str">
        <f>IF(B1900="","",AVERAGE($B$33:B1900))</f>
        <v/>
      </c>
      <c r="D1900" s="10" t="str">
        <f>IF(B1900="","",_xlfn.STDEV.S($B$33:B1900))</f>
        <v/>
      </c>
      <c r="E1900" s="82" t="str">
        <f t="shared" si="185"/>
        <v/>
      </c>
      <c r="F1900" s="80" t="str">
        <f t="shared" si="182"/>
        <v/>
      </c>
      <c r="G1900" s="80" t="str">
        <f t="shared" si="183"/>
        <v/>
      </c>
      <c r="H1900" s="81" t="str">
        <f t="shared" si="186"/>
        <v/>
      </c>
      <c r="I1900" s="83" t="str">
        <f t="shared" si="181"/>
        <v/>
      </c>
      <c r="J1900" s="10" t="str">
        <f t="shared" si="184"/>
        <v/>
      </c>
    </row>
    <row r="1901" spans="1:10" x14ac:dyDescent="0.25">
      <c r="A1901" s="10" t="str">
        <f>IF(B1901="","",COUNTA($B$33:B1901)-COUNTBLANK($B$33:B1901))</f>
        <v/>
      </c>
      <c r="B1901" s="1"/>
      <c r="C1901" s="10" t="str">
        <f>IF(B1901="","",AVERAGE($B$33:B1901))</f>
        <v/>
      </c>
      <c r="D1901" s="10" t="str">
        <f>IF(B1901="","",_xlfn.STDEV.S($B$33:B1901))</f>
        <v/>
      </c>
      <c r="E1901" s="82" t="str">
        <f t="shared" si="185"/>
        <v/>
      </c>
      <c r="F1901" s="80" t="str">
        <f t="shared" si="182"/>
        <v/>
      </c>
      <c r="G1901" s="80" t="str">
        <f t="shared" si="183"/>
        <v/>
      </c>
      <c r="H1901" s="81" t="str">
        <f t="shared" si="186"/>
        <v/>
      </c>
      <c r="I1901" s="83" t="str">
        <f t="shared" si="181"/>
        <v/>
      </c>
      <c r="J1901" s="10" t="str">
        <f t="shared" si="184"/>
        <v/>
      </c>
    </row>
    <row r="1902" spans="1:10" x14ac:dyDescent="0.25">
      <c r="A1902" s="10" t="str">
        <f>IF(B1902="","",COUNTA($B$33:B1902)-COUNTBLANK($B$33:B1902))</f>
        <v/>
      </c>
      <c r="B1902" s="1"/>
      <c r="C1902" s="10" t="str">
        <f>IF(B1902="","",AVERAGE($B$33:B1902))</f>
        <v/>
      </c>
      <c r="D1902" s="10" t="str">
        <f>IF(B1902="","",_xlfn.STDEV.S($B$33:B1902))</f>
        <v/>
      </c>
      <c r="E1902" s="82" t="str">
        <f t="shared" si="185"/>
        <v/>
      </c>
      <c r="F1902" s="80" t="str">
        <f t="shared" si="182"/>
        <v/>
      </c>
      <c r="G1902" s="80" t="str">
        <f t="shared" si="183"/>
        <v/>
      </c>
      <c r="H1902" s="81" t="str">
        <f t="shared" si="186"/>
        <v/>
      </c>
      <c r="I1902" s="83" t="str">
        <f t="shared" si="181"/>
        <v/>
      </c>
      <c r="J1902" s="10" t="str">
        <f t="shared" si="184"/>
        <v/>
      </c>
    </row>
    <row r="1903" spans="1:10" x14ac:dyDescent="0.25">
      <c r="A1903" s="10" t="str">
        <f>IF(B1903="","",COUNTA($B$33:B1903)-COUNTBLANK($B$33:B1903))</f>
        <v/>
      </c>
      <c r="B1903" s="1"/>
      <c r="C1903" s="10" t="str">
        <f>IF(B1903="","",AVERAGE($B$33:B1903))</f>
        <v/>
      </c>
      <c r="D1903" s="10" t="str">
        <f>IF(B1903="","",_xlfn.STDEV.S($B$33:B1903))</f>
        <v/>
      </c>
      <c r="E1903" s="82" t="str">
        <f t="shared" si="185"/>
        <v/>
      </c>
      <c r="F1903" s="80" t="str">
        <f t="shared" si="182"/>
        <v/>
      </c>
      <c r="G1903" s="80" t="str">
        <f t="shared" si="183"/>
        <v/>
      </c>
      <c r="H1903" s="81" t="str">
        <f t="shared" si="186"/>
        <v/>
      </c>
      <c r="I1903" s="83" t="str">
        <f t="shared" si="181"/>
        <v/>
      </c>
      <c r="J1903" s="10" t="str">
        <f t="shared" si="184"/>
        <v/>
      </c>
    </row>
    <row r="1904" spans="1:10" x14ac:dyDescent="0.25">
      <c r="A1904" s="10" t="str">
        <f>IF(B1904="","",COUNTA($B$33:B1904)-COUNTBLANK($B$33:B1904))</f>
        <v/>
      </c>
      <c r="B1904" s="1"/>
      <c r="C1904" s="10" t="str">
        <f>IF(B1904="","",AVERAGE($B$33:B1904))</f>
        <v/>
      </c>
      <c r="D1904" s="10" t="str">
        <f>IF(B1904="","",_xlfn.STDEV.S($B$33:B1904))</f>
        <v/>
      </c>
      <c r="E1904" s="82" t="str">
        <f t="shared" si="185"/>
        <v/>
      </c>
      <c r="F1904" s="80" t="str">
        <f t="shared" si="182"/>
        <v/>
      </c>
      <c r="G1904" s="80" t="str">
        <f t="shared" si="183"/>
        <v/>
      </c>
      <c r="H1904" s="81" t="str">
        <f t="shared" si="186"/>
        <v/>
      </c>
      <c r="I1904" s="83" t="str">
        <f t="shared" si="181"/>
        <v/>
      </c>
      <c r="J1904" s="10" t="str">
        <f t="shared" si="184"/>
        <v/>
      </c>
    </row>
    <row r="1905" spans="1:10" x14ac:dyDescent="0.25">
      <c r="A1905" s="10" t="str">
        <f>IF(B1905="","",COUNTA($B$33:B1905)-COUNTBLANK($B$33:B1905))</f>
        <v/>
      </c>
      <c r="B1905" s="1"/>
      <c r="C1905" s="10" t="str">
        <f>IF(B1905="","",AVERAGE($B$33:B1905))</f>
        <v/>
      </c>
      <c r="D1905" s="10" t="str">
        <f>IF(B1905="","",_xlfn.STDEV.S($B$33:B1905))</f>
        <v/>
      </c>
      <c r="E1905" s="82" t="str">
        <f t="shared" si="185"/>
        <v/>
      </c>
      <c r="F1905" s="80" t="str">
        <f t="shared" si="182"/>
        <v/>
      </c>
      <c r="G1905" s="80" t="str">
        <f t="shared" si="183"/>
        <v/>
      </c>
      <c r="H1905" s="81" t="str">
        <f t="shared" si="186"/>
        <v/>
      </c>
      <c r="I1905" s="83" t="str">
        <f t="shared" si="181"/>
        <v/>
      </c>
      <c r="J1905" s="10" t="str">
        <f t="shared" si="184"/>
        <v/>
      </c>
    </row>
    <row r="1906" spans="1:10" x14ac:dyDescent="0.25">
      <c r="A1906" s="10" t="str">
        <f>IF(B1906="","",COUNTA($B$33:B1906)-COUNTBLANK($B$33:B1906))</f>
        <v/>
      </c>
      <c r="B1906" s="1"/>
      <c r="C1906" s="10" t="str">
        <f>IF(B1906="","",AVERAGE($B$33:B1906))</f>
        <v/>
      </c>
      <c r="D1906" s="10" t="str">
        <f>IF(B1906="","",_xlfn.STDEV.S($B$33:B1906))</f>
        <v/>
      </c>
      <c r="E1906" s="82" t="str">
        <f t="shared" si="185"/>
        <v/>
      </c>
      <c r="F1906" s="80" t="str">
        <f t="shared" si="182"/>
        <v/>
      </c>
      <c r="G1906" s="80" t="str">
        <f t="shared" si="183"/>
        <v/>
      </c>
      <c r="H1906" s="81" t="str">
        <f t="shared" si="186"/>
        <v/>
      </c>
      <c r="I1906" s="83" t="str">
        <f t="shared" si="181"/>
        <v/>
      </c>
      <c r="J1906" s="10" t="str">
        <f t="shared" si="184"/>
        <v/>
      </c>
    </row>
    <row r="1907" spans="1:10" x14ac:dyDescent="0.25">
      <c r="A1907" s="10" t="str">
        <f>IF(B1907="","",COUNTA($B$33:B1907)-COUNTBLANK($B$33:B1907))</f>
        <v/>
      </c>
      <c r="B1907" s="1"/>
      <c r="C1907" s="10" t="str">
        <f>IF(B1907="","",AVERAGE($B$33:B1907))</f>
        <v/>
      </c>
      <c r="D1907" s="10" t="str">
        <f>IF(B1907="","",_xlfn.STDEV.S($B$33:B1907))</f>
        <v/>
      </c>
      <c r="E1907" s="82" t="str">
        <f t="shared" si="185"/>
        <v/>
      </c>
      <c r="F1907" s="80" t="str">
        <f t="shared" si="182"/>
        <v/>
      </c>
      <c r="G1907" s="80" t="str">
        <f t="shared" si="183"/>
        <v/>
      </c>
      <c r="H1907" s="81" t="str">
        <f t="shared" si="186"/>
        <v/>
      </c>
      <c r="I1907" s="83" t="str">
        <f t="shared" si="181"/>
        <v/>
      </c>
      <c r="J1907" s="10" t="str">
        <f t="shared" si="184"/>
        <v/>
      </c>
    </row>
    <row r="1908" spans="1:10" x14ac:dyDescent="0.25">
      <c r="A1908" s="10" t="str">
        <f>IF(B1908="","",COUNTA($B$33:B1908)-COUNTBLANK($B$33:B1908))</f>
        <v/>
      </c>
      <c r="B1908" s="1"/>
      <c r="C1908" s="10" t="str">
        <f>IF(B1908="","",AVERAGE($B$33:B1908))</f>
        <v/>
      </c>
      <c r="D1908" s="10" t="str">
        <f>IF(B1908="","",_xlfn.STDEV.S($B$33:B1908))</f>
        <v/>
      </c>
      <c r="E1908" s="82" t="str">
        <f t="shared" si="185"/>
        <v/>
      </c>
      <c r="F1908" s="80" t="str">
        <f t="shared" si="182"/>
        <v/>
      </c>
      <c r="G1908" s="80" t="str">
        <f t="shared" si="183"/>
        <v/>
      </c>
      <c r="H1908" s="81" t="str">
        <f t="shared" si="186"/>
        <v/>
      </c>
      <c r="I1908" s="83" t="str">
        <f t="shared" si="181"/>
        <v/>
      </c>
      <c r="J1908" s="10" t="str">
        <f t="shared" si="184"/>
        <v/>
      </c>
    </row>
    <row r="1909" spans="1:10" x14ac:dyDescent="0.25">
      <c r="A1909" s="10" t="str">
        <f>IF(B1909="","",COUNTA($B$33:B1909)-COUNTBLANK($B$33:B1909))</f>
        <v/>
      </c>
      <c r="B1909" s="1"/>
      <c r="C1909" s="10" t="str">
        <f>IF(B1909="","",AVERAGE($B$33:B1909))</f>
        <v/>
      </c>
      <c r="D1909" s="10" t="str">
        <f>IF(B1909="","",_xlfn.STDEV.S($B$33:B1909))</f>
        <v/>
      </c>
      <c r="E1909" s="82" t="str">
        <f t="shared" si="185"/>
        <v/>
      </c>
      <c r="F1909" s="80" t="str">
        <f t="shared" si="182"/>
        <v/>
      </c>
      <c r="G1909" s="80" t="str">
        <f t="shared" si="183"/>
        <v/>
      </c>
      <c r="H1909" s="81" t="str">
        <f t="shared" si="186"/>
        <v/>
      </c>
      <c r="I1909" s="83" t="str">
        <f t="shared" si="181"/>
        <v/>
      </c>
      <c r="J1909" s="10" t="str">
        <f t="shared" si="184"/>
        <v/>
      </c>
    </row>
    <row r="1910" spans="1:10" x14ac:dyDescent="0.25">
      <c r="A1910" s="10" t="str">
        <f>IF(B1910="","",COUNTA($B$33:B1910)-COUNTBLANK($B$33:B1910))</f>
        <v/>
      </c>
      <c r="B1910" s="1"/>
      <c r="C1910" s="10" t="str">
        <f>IF(B1910="","",AVERAGE($B$33:B1910))</f>
        <v/>
      </c>
      <c r="D1910" s="10" t="str">
        <f>IF(B1910="","",_xlfn.STDEV.S($B$33:B1910))</f>
        <v/>
      </c>
      <c r="E1910" s="82" t="str">
        <f t="shared" si="185"/>
        <v/>
      </c>
      <c r="F1910" s="80" t="str">
        <f t="shared" si="182"/>
        <v/>
      </c>
      <c r="G1910" s="80" t="str">
        <f t="shared" si="183"/>
        <v/>
      </c>
      <c r="H1910" s="81" t="str">
        <f t="shared" si="186"/>
        <v/>
      </c>
      <c r="I1910" s="83" t="str">
        <f t="shared" si="181"/>
        <v/>
      </c>
      <c r="J1910" s="10" t="str">
        <f t="shared" si="184"/>
        <v/>
      </c>
    </row>
    <row r="1911" spans="1:10" x14ac:dyDescent="0.25">
      <c r="A1911" s="10" t="str">
        <f>IF(B1911="","",COUNTA($B$33:B1911)-COUNTBLANK($B$33:B1911))</f>
        <v/>
      </c>
      <c r="B1911" s="1"/>
      <c r="C1911" s="10" t="str">
        <f>IF(B1911="","",AVERAGE($B$33:B1911))</f>
        <v/>
      </c>
      <c r="D1911" s="10" t="str">
        <f>IF(B1911="","",_xlfn.STDEV.S($B$33:B1911))</f>
        <v/>
      </c>
      <c r="E1911" s="82" t="str">
        <f t="shared" si="185"/>
        <v/>
      </c>
      <c r="F1911" s="80" t="str">
        <f t="shared" si="182"/>
        <v/>
      </c>
      <c r="G1911" s="80" t="str">
        <f t="shared" si="183"/>
        <v/>
      </c>
      <c r="H1911" s="81" t="str">
        <f t="shared" si="186"/>
        <v/>
      </c>
      <c r="I1911" s="83" t="str">
        <f t="shared" si="181"/>
        <v/>
      </c>
      <c r="J1911" s="10" t="str">
        <f t="shared" si="184"/>
        <v/>
      </c>
    </row>
    <row r="1912" spans="1:10" x14ac:dyDescent="0.25">
      <c r="A1912" s="10" t="str">
        <f>IF(B1912="","",COUNTA($B$33:B1912)-COUNTBLANK($B$33:B1912))</f>
        <v/>
      </c>
      <c r="B1912" s="1"/>
      <c r="C1912" s="10" t="str">
        <f>IF(B1912="","",AVERAGE($B$33:B1912))</f>
        <v/>
      </c>
      <c r="D1912" s="10" t="str">
        <f>IF(B1912="","",_xlfn.STDEV.S($B$33:B1912))</f>
        <v/>
      </c>
      <c r="E1912" s="82" t="str">
        <f t="shared" si="185"/>
        <v/>
      </c>
      <c r="F1912" s="80" t="str">
        <f t="shared" si="182"/>
        <v/>
      </c>
      <c r="G1912" s="80" t="str">
        <f t="shared" si="183"/>
        <v/>
      </c>
      <c r="H1912" s="81" t="str">
        <f t="shared" si="186"/>
        <v/>
      </c>
      <c r="I1912" s="83" t="str">
        <f t="shared" si="181"/>
        <v/>
      </c>
      <c r="J1912" s="10" t="str">
        <f t="shared" si="184"/>
        <v/>
      </c>
    </row>
    <row r="1913" spans="1:10" x14ac:dyDescent="0.25">
      <c r="A1913" s="10" t="str">
        <f>IF(B1913="","",COUNTA($B$33:B1913)-COUNTBLANK($B$33:B1913))</f>
        <v/>
      </c>
      <c r="B1913" s="1"/>
      <c r="C1913" s="10" t="str">
        <f>IF(B1913="","",AVERAGE($B$33:B1913))</f>
        <v/>
      </c>
      <c r="D1913" s="10" t="str">
        <f>IF(B1913="","",_xlfn.STDEV.S($B$33:B1913))</f>
        <v/>
      </c>
      <c r="E1913" s="82" t="str">
        <f t="shared" si="185"/>
        <v/>
      </c>
      <c r="F1913" s="80" t="str">
        <f t="shared" si="182"/>
        <v/>
      </c>
      <c r="G1913" s="80" t="str">
        <f t="shared" si="183"/>
        <v/>
      </c>
      <c r="H1913" s="81" t="str">
        <f t="shared" si="186"/>
        <v/>
      </c>
      <c r="I1913" s="83" t="str">
        <f t="shared" si="181"/>
        <v/>
      </c>
      <c r="J1913" s="10" t="str">
        <f t="shared" si="184"/>
        <v/>
      </c>
    </row>
    <row r="1914" spans="1:10" x14ac:dyDescent="0.25">
      <c r="A1914" s="10" t="str">
        <f>IF(B1914="","",COUNTA($B$33:B1914)-COUNTBLANK($B$33:B1914))</f>
        <v/>
      </c>
      <c r="B1914" s="1"/>
      <c r="C1914" s="10" t="str">
        <f>IF(B1914="","",AVERAGE($B$33:B1914))</f>
        <v/>
      </c>
      <c r="D1914" s="10" t="str">
        <f>IF(B1914="","",_xlfn.STDEV.S($B$33:B1914))</f>
        <v/>
      </c>
      <c r="E1914" s="82" t="str">
        <f t="shared" si="185"/>
        <v/>
      </c>
      <c r="F1914" s="80" t="str">
        <f t="shared" si="182"/>
        <v/>
      </c>
      <c r="G1914" s="80" t="str">
        <f t="shared" si="183"/>
        <v/>
      </c>
      <c r="H1914" s="81" t="str">
        <f t="shared" si="186"/>
        <v/>
      </c>
      <c r="I1914" s="83" t="str">
        <f t="shared" si="181"/>
        <v/>
      </c>
      <c r="J1914" s="10" t="str">
        <f t="shared" si="184"/>
        <v/>
      </c>
    </row>
    <row r="1915" spans="1:10" x14ac:dyDescent="0.25">
      <c r="A1915" s="10" t="str">
        <f>IF(B1915="","",COUNTA($B$33:B1915)-COUNTBLANK($B$33:B1915))</f>
        <v/>
      </c>
      <c r="B1915" s="1"/>
      <c r="C1915" s="10" t="str">
        <f>IF(B1915="","",AVERAGE($B$33:B1915))</f>
        <v/>
      </c>
      <c r="D1915" s="10" t="str">
        <f>IF(B1915="","",_xlfn.STDEV.S($B$33:B1915))</f>
        <v/>
      </c>
      <c r="E1915" s="82" t="str">
        <f t="shared" si="185"/>
        <v/>
      </c>
      <c r="F1915" s="80" t="str">
        <f t="shared" si="182"/>
        <v/>
      </c>
      <c r="G1915" s="80" t="str">
        <f t="shared" si="183"/>
        <v/>
      </c>
      <c r="H1915" s="81" t="str">
        <f t="shared" si="186"/>
        <v/>
      </c>
      <c r="I1915" s="83" t="str">
        <f t="shared" si="181"/>
        <v/>
      </c>
      <c r="J1915" s="10" t="str">
        <f t="shared" si="184"/>
        <v/>
      </c>
    </row>
    <row r="1916" spans="1:10" x14ac:dyDescent="0.25">
      <c r="A1916" s="10" t="str">
        <f>IF(B1916="","",COUNTA($B$33:B1916)-COUNTBLANK($B$33:B1916))</f>
        <v/>
      </c>
      <c r="B1916" s="1"/>
      <c r="C1916" s="10" t="str">
        <f>IF(B1916="","",AVERAGE($B$33:B1916))</f>
        <v/>
      </c>
      <c r="D1916" s="10" t="str">
        <f>IF(B1916="","",_xlfn.STDEV.S($B$33:B1916))</f>
        <v/>
      </c>
      <c r="E1916" s="82" t="str">
        <f t="shared" si="185"/>
        <v/>
      </c>
      <c r="F1916" s="80" t="str">
        <f t="shared" si="182"/>
        <v/>
      </c>
      <c r="G1916" s="80" t="str">
        <f t="shared" si="183"/>
        <v/>
      </c>
      <c r="H1916" s="81" t="str">
        <f t="shared" si="186"/>
        <v/>
      </c>
      <c r="I1916" s="83" t="str">
        <f t="shared" si="181"/>
        <v/>
      </c>
      <c r="J1916" s="10" t="str">
        <f t="shared" si="184"/>
        <v/>
      </c>
    </row>
    <row r="1917" spans="1:10" x14ac:dyDescent="0.25">
      <c r="A1917" s="10" t="str">
        <f>IF(B1917="","",COUNTA($B$33:B1917)-COUNTBLANK($B$33:B1917))</f>
        <v/>
      </c>
      <c r="B1917" s="1"/>
      <c r="C1917" s="10" t="str">
        <f>IF(B1917="","",AVERAGE($B$33:B1917))</f>
        <v/>
      </c>
      <c r="D1917" s="10" t="str">
        <f>IF(B1917="","",_xlfn.STDEV.S($B$33:B1917))</f>
        <v/>
      </c>
      <c r="E1917" s="82" t="str">
        <f t="shared" si="185"/>
        <v/>
      </c>
      <c r="F1917" s="80" t="str">
        <f t="shared" si="182"/>
        <v/>
      </c>
      <c r="G1917" s="80" t="str">
        <f t="shared" si="183"/>
        <v/>
      </c>
      <c r="H1917" s="81" t="str">
        <f t="shared" si="186"/>
        <v/>
      </c>
      <c r="I1917" s="83" t="str">
        <f t="shared" si="181"/>
        <v/>
      </c>
      <c r="J1917" s="10" t="str">
        <f t="shared" si="184"/>
        <v/>
      </c>
    </row>
    <row r="1918" spans="1:10" x14ac:dyDescent="0.25">
      <c r="A1918" s="10" t="str">
        <f>IF(B1918="","",COUNTA($B$33:B1918)-COUNTBLANK($B$33:B1918))</f>
        <v/>
      </c>
      <c r="B1918" s="1"/>
      <c r="C1918" s="10" t="str">
        <f>IF(B1918="","",AVERAGE($B$33:B1918))</f>
        <v/>
      </c>
      <c r="D1918" s="10" t="str">
        <f>IF(B1918="","",_xlfn.STDEV.S($B$33:B1918))</f>
        <v/>
      </c>
      <c r="E1918" s="82" t="str">
        <f t="shared" si="185"/>
        <v/>
      </c>
      <c r="F1918" s="80" t="str">
        <f t="shared" si="182"/>
        <v/>
      </c>
      <c r="G1918" s="80" t="str">
        <f t="shared" si="183"/>
        <v/>
      </c>
      <c r="H1918" s="81" t="str">
        <f t="shared" si="186"/>
        <v/>
      </c>
      <c r="I1918" s="83" t="str">
        <f t="shared" si="181"/>
        <v/>
      </c>
      <c r="J1918" s="10" t="str">
        <f t="shared" si="184"/>
        <v/>
      </c>
    </row>
    <row r="1919" spans="1:10" x14ac:dyDescent="0.25">
      <c r="A1919" s="10" t="str">
        <f>IF(B1919="","",COUNTA($B$33:B1919)-COUNTBLANK($B$33:B1919))</f>
        <v/>
      </c>
      <c r="B1919" s="1"/>
      <c r="C1919" s="10" t="str">
        <f>IF(B1919="","",AVERAGE($B$33:B1919))</f>
        <v/>
      </c>
      <c r="D1919" s="10" t="str">
        <f>IF(B1919="","",_xlfn.STDEV.S($B$33:B1919))</f>
        <v/>
      </c>
      <c r="E1919" s="82" t="str">
        <f t="shared" si="185"/>
        <v/>
      </c>
      <c r="F1919" s="80" t="str">
        <f t="shared" si="182"/>
        <v/>
      </c>
      <c r="G1919" s="80" t="str">
        <f t="shared" si="183"/>
        <v/>
      </c>
      <c r="H1919" s="81" t="str">
        <f t="shared" si="186"/>
        <v/>
      </c>
      <c r="I1919" s="83" t="str">
        <f t="shared" si="181"/>
        <v/>
      </c>
      <c r="J1919" s="10" t="str">
        <f t="shared" si="184"/>
        <v/>
      </c>
    </row>
    <row r="1920" spans="1:10" x14ac:dyDescent="0.25">
      <c r="A1920" s="10" t="str">
        <f>IF(B1920="","",COUNTA($B$33:B1920)-COUNTBLANK($B$33:B1920))</f>
        <v/>
      </c>
      <c r="B1920" s="1"/>
      <c r="C1920" s="10" t="str">
        <f>IF(B1920="","",AVERAGE($B$33:B1920))</f>
        <v/>
      </c>
      <c r="D1920" s="10" t="str">
        <f>IF(B1920="","",_xlfn.STDEV.S($B$33:B1920))</f>
        <v/>
      </c>
      <c r="E1920" s="82" t="str">
        <f t="shared" si="185"/>
        <v/>
      </c>
      <c r="F1920" s="80" t="str">
        <f t="shared" si="182"/>
        <v/>
      </c>
      <c r="G1920" s="80" t="str">
        <f t="shared" si="183"/>
        <v/>
      </c>
      <c r="H1920" s="81" t="str">
        <f t="shared" si="186"/>
        <v/>
      </c>
      <c r="I1920" s="83" t="str">
        <f t="shared" si="181"/>
        <v/>
      </c>
      <c r="J1920" s="10" t="str">
        <f t="shared" si="184"/>
        <v/>
      </c>
    </row>
    <row r="1921" spans="1:10" x14ac:dyDescent="0.25">
      <c r="A1921" s="10" t="str">
        <f>IF(B1921="","",COUNTA($B$33:B1921)-COUNTBLANK($B$33:B1921))</f>
        <v/>
      </c>
      <c r="B1921" s="1"/>
      <c r="C1921" s="10" t="str">
        <f>IF(B1921="","",AVERAGE($B$33:B1921))</f>
        <v/>
      </c>
      <c r="D1921" s="10" t="str">
        <f>IF(B1921="","",_xlfn.STDEV.S($B$33:B1921))</f>
        <v/>
      </c>
      <c r="E1921" s="82" t="str">
        <f t="shared" si="185"/>
        <v/>
      </c>
      <c r="F1921" s="80" t="str">
        <f t="shared" si="182"/>
        <v/>
      </c>
      <c r="G1921" s="80" t="str">
        <f t="shared" si="183"/>
        <v/>
      </c>
      <c r="H1921" s="81" t="str">
        <f t="shared" si="186"/>
        <v/>
      </c>
      <c r="I1921" s="83" t="str">
        <f t="shared" si="181"/>
        <v/>
      </c>
      <c r="J1921" s="10" t="str">
        <f t="shared" si="184"/>
        <v/>
      </c>
    </row>
    <row r="1922" spans="1:10" x14ac:dyDescent="0.25">
      <c r="A1922" s="10" t="str">
        <f>IF(B1922="","",COUNTA($B$33:B1922)-COUNTBLANK($B$33:B1922))</f>
        <v/>
      </c>
      <c r="B1922" s="1"/>
      <c r="C1922" s="10" t="str">
        <f>IF(B1922="","",AVERAGE($B$33:B1922))</f>
        <v/>
      </c>
      <c r="D1922" s="10" t="str">
        <f>IF(B1922="","",_xlfn.STDEV.S($B$33:B1922))</f>
        <v/>
      </c>
      <c r="E1922" s="82" t="str">
        <f t="shared" si="185"/>
        <v/>
      </c>
      <c r="F1922" s="80" t="str">
        <f t="shared" si="182"/>
        <v/>
      </c>
      <c r="G1922" s="80" t="str">
        <f t="shared" si="183"/>
        <v/>
      </c>
      <c r="H1922" s="81" t="str">
        <f t="shared" si="186"/>
        <v/>
      </c>
      <c r="I1922" s="83" t="str">
        <f t="shared" si="181"/>
        <v/>
      </c>
      <c r="J1922" s="10" t="str">
        <f t="shared" si="184"/>
        <v/>
      </c>
    </row>
    <row r="1923" spans="1:10" x14ac:dyDescent="0.25">
      <c r="A1923" s="10" t="str">
        <f>IF(B1923="","",COUNTA($B$33:B1923)-COUNTBLANK($B$33:B1923))</f>
        <v/>
      </c>
      <c r="B1923" s="1"/>
      <c r="C1923" s="10" t="str">
        <f>IF(B1923="","",AVERAGE($B$33:B1923))</f>
        <v/>
      </c>
      <c r="D1923" s="10" t="str">
        <f>IF(B1923="","",_xlfn.STDEV.S($B$33:B1923))</f>
        <v/>
      </c>
      <c r="E1923" s="82" t="str">
        <f t="shared" si="185"/>
        <v/>
      </c>
      <c r="F1923" s="80" t="str">
        <f t="shared" si="182"/>
        <v/>
      </c>
      <c r="G1923" s="80" t="str">
        <f t="shared" si="183"/>
        <v/>
      </c>
      <c r="H1923" s="81" t="str">
        <f t="shared" si="186"/>
        <v/>
      </c>
      <c r="I1923" s="83" t="str">
        <f t="shared" si="181"/>
        <v/>
      </c>
      <c r="J1923" s="10" t="str">
        <f t="shared" si="184"/>
        <v/>
      </c>
    </row>
    <row r="1924" spans="1:10" x14ac:dyDescent="0.25">
      <c r="A1924" s="10" t="str">
        <f>IF(B1924="","",COUNTA($B$33:B1924)-COUNTBLANK($B$33:B1924))</f>
        <v/>
      </c>
      <c r="B1924" s="1"/>
      <c r="C1924" s="10" t="str">
        <f>IF(B1924="","",AVERAGE($B$33:B1924))</f>
        <v/>
      </c>
      <c r="D1924" s="10" t="str">
        <f>IF(B1924="","",_xlfn.STDEV.S($B$33:B1924))</f>
        <v/>
      </c>
      <c r="E1924" s="82" t="str">
        <f t="shared" si="185"/>
        <v/>
      </c>
      <c r="F1924" s="80" t="str">
        <f t="shared" si="182"/>
        <v/>
      </c>
      <c r="G1924" s="80" t="str">
        <f t="shared" si="183"/>
        <v/>
      </c>
      <c r="H1924" s="81" t="str">
        <f t="shared" si="186"/>
        <v/>
      </c>
      <c r="I1924" s="83" t="str">
        <f t="shared" si="181"/>
        <v/>
      </c>
      <c r="J1924" s="10" t="str">
        <f t="shared" si="184"/>
        <v/>
      </c>
    </row>
    <row r="1925" spans="1:10" x14ac:dyDescent="0.25">
      <c r="A1925" s="10" t="str">
        <f>IF(B1925="","",COUNTA($B$33:B1925)-COUNTBLANK($B$33:B1925))</f>
        <v/>
      </c>
      <c r="B1925" s="1"/>
      <c r="C1925" s="10" t="str">
        <f>IF(B1925="","",AVERAGE($B$33:B1925))</f>
        <v/>
      </c>
      <c r="D1925" s="10" t="str">
        <f>IF(B1925="","",_xlfn.STDEV.S($B$33:B1925))</f>
        <v/>
      </c>
      <c r="E1925" s="82" t="str">
        <f t="shared" si="185"/>
        <v/>
      </c>
      <c r="F1925" s="80" t="str">
        <f t="shared" si="182"/>
        <v/>
      </c>
      <c r="G1925" s="80" t="str">
        <f t="shared" si="183"/>
        <v/>
      </c>
      <c r="H1925" s="81" t="str">
        <f t="shared" si="186"/>
        <v/>
      </c>
      <c r="I1925" s="83" t="str">
        <f t="shared" si="181"/>
        <v/>
      </c>
      <c r="J1925" s="10" t="str">
        <f t="shared" si="184"/>
        <v/>
      </c>
    </row>
    <row r="1926" spans="1:10" x14ac:dyDescent="0.25">
      <c r="A1926" s="10" t="str">
        <f>IF(B1926="","",COUNTA($B$33:B1926)-COUNTBLANK($B$33:B1926))</f>
        <v/>
      </c>
      <c r="B1926" s="1"/>
      <c r="C1926" s="10" t="str">
        <f>IF(B1926="","",AVERAGE($B$33:B1926))</f>
        <v/>
      </c>
      <c r="D1926" s="10" t="str">
        <f>IF(B1926="","",_xlfn.STDEV.S($B$33:B1926))</f>
        <v/>
      </c>
      <c r="E1926" s="82" t="str">
        <f t="shared" si="185"/>
        <v/>
      </c>
      <c r="F1926" s="80" t="str">
        <f t="shared" si="182"/>
        <v/>
      </c>
      <c r="G1926" s="80" t="str">
        <f t="shared" si="183"/>
        <v/>
      </c>
      <c r="H1926" s="81" t="str">
        <f t="shared" si="186"/>
        <v/>
      </c>
      <c r="I1926" s="83" t="str">
        <f t="shared" si="181"/>
        <v/>
      </c>
      <c r="J1926" s="10" t="str">
        <f t="shared" si="184"/>
        <v/>
      </c>
    </row>
    <row r="1927" spans="1:10" x14ac:dyDescent="0.25">
      <c r="A1927" s="10" t="str">
        <f>IF(B1927="","",COUNTA($B$33:B1927)-COUNTBLANK($B$33:B1927))</f>
        <v/>
      </c>
      <c r="B1927" s="1"/>
      <c r="C1927" s="10" t="str">
        <f>IF(B1927="","",AVERAGE($B$33:B1927))</f>
        <v/>
      </c>
      <c r="D1927" s="10" t="str">
        <f>IF(B1927="","",_xlfn.STDEV.S($B$33:B1927))</f>
        <v/>
      </c>
      <c r="E1927" s="82" t="str">
        <f t="shared" si="185"/>
        <v/>
      </c>
      <c r="F1927" s="80" t="str">
        <f t="shared" si="182"/>
        <v/>
      </c>
      <c r="G1927" s="80" t="str">
        <f t="shared" si="183"/>
        <v/>
      </c>
      <c r="H1927" s="81" t="str">
        <f t="shared" si="186"/>
        <v/>
      </c>
      <c r="I1927" s="83" t="str">
        <f t="shared" si="181"/>
        <v/>
      </c>
      <c r="J1927" s="10" t="str">
        <f t="shared" si="184"/>
        <v/>
      </c>
    </row>
    <row r="1928" spans="1:10" x14ac:dyDescent="0.25">
      <c r="A1928" s="10" t="str">
        <f>IF(B1928="","",COUNTA($B$33:B1928)-COUNTBLANK($B$33:B1928))</f>
        <v/>
      </c>
      <c r="B1928" s="1"/>
      <c r="C1928" s="10" t="str">
        <f>IF(B1928="","",AVERAGE($B$33:B1928))</f>
        <v/>
      </c>
      <c r="D1928" s="10" t="str">
        <f>IF(B1928="","",_xlfn.STDEV.S($B$33:B1928))</f>
        <v/>
      </c>
      <c r="E1928" s="82" t="str">
        <f t="shared" si="185"/>
        <v/>
      </c>
      <c r="F1928" s="80" t="str">
        <f t="shared" si="182"/>
        <v/>
      </c>
      <c r="G1928" s="80" t="str">
        <f t="shared" si="183"/>
        <v/>
      </c>
      <c r="H1928" s="81" t="str">
        <f t="shared" si="186"/>
        <v/>
      </c>
      <c r="I1928" s="83" t="str">
        <f t="shared" si="181"/>
        <v/>
      </c>
      <c r="J1928" s="10" t="str">
        <f t="shared" si="184"/>
        <v/>
      </c>
    </row>
    <row r="1929" spans="1:10" x14ac:dyDescent="0.25">
      <c r="A1929" s="10" t="str">
        <f>IF(B1929="","",COUNTA($B$33:B1929)-COUNTBLANK($B$33:B1929))</f>
        <v/>
      </c>
      <c r="B1929" s="1"/>
      <c r="C1929" s="10" t="str">
        <f>IF(B1929="","",AVERAGE($B$33:B1929))</f>
        <v/>
      </c>
      <c r="D1929" s="10" t="str">
        <f>IF(B1929="","",_xlfn.STDEV.S($B$33:B1929))</f>
        <v/>
      </c>
      <c r="E1929" s="82" t="str">
        <f t="shared" si="185"/>
        <v/>
      </c>
      <c r="F1929" s="80" t="str">
        <f t="shared" si="182"/>
        <v/>
      </c>
      <c r="G1929" s="80" t="str">
        <f t="shared" si="183"/>
        <v/>
      </c>
      <c r="H1929" s="81" t="str">
        <f t="shared" si="186"/>
        <v/>
      </c>
      <c r="I1929" s="83" t="str">
        <f t="shared" si="181"/>
        <v/>
      </c>
      <c r="J1929" s="10" t="str">
        <f t="shared" si="184"/>
        <v/>
      </c>
    </row>
    <row r="1930" spans="1:10" x14ac:dyDescent="0.25">
      <c r="A1930" s="10" t="str">
        <f>IF(B1930="","",COUNTA($B$33:B1930)-COUNTBLANK($B$33:B1930))</f>
        <v/>
      </c>
      <c r="B1930" s="1"/>
      <c r="C1930" s="10" t="str">
        <f>IF(B1930="","",AVERAGE($B$33:B1930))</f>
        <v/>
      </c>
      <c r="D1930" s="10" t="str">
        <f>IF(B1930="","",_xlfn.STDEV.S($B$33:B1930))</f>
        <v/>
      </c>
      <c r="E1930" s="82" t="str">
        <f t="shared" si="185"/>
        <v/>
      </c>
      <c r="F1930" s="80" t="str">
        <f t="shared" si="182"/>
        <v/>
      </c>
      <c r="G1930" s="80" t="str">
        <f t="shared" si="183"/>
        <v/>
      </c>
      <c r="H1930" s="81" t="str">
        <f t="shared" si="186"/>
        <v/>
      </c>
      <c r="I1930" s="83" t="str">
        <f t="shared" si="181"/>
        <v/>
      </c>
      <c r="J1930" s="10" t="str">
        <f t="shared" si="184"/>
        <v/>
      </c>
    </row>
    <row r="1931" spans="1:10" x14ac:dyDescent="0.25">
      <c r="A1931" s="10" t="str">
        <f>IF(B1931="","",COUNTA($B$33:B1931)-COUNTBLANK($B$33:B1931))</f>
        <v/>
      </c>
      <c r="B1931" s="1"/>
      <c r="C1931" s="10" t="str">
        <f>IF(B1931="","",AVERAGE($B$33:B1931))</f>
        <v/>
      </c>
      <c r="D1931" s="10" t="str">
        <f>IF(B1931="","",_xlfn.STDEV.S($B$33:B1931))</f>
        <v/>
      </c>
      <c r="E1931" s="82" t="str">
        <f t="shared" si="185"/>
        <v/>
      </c>
      <c r="F1931" s="80" t="str">
        <f t="shared" si="182"/>
        <v/>
      </c>
      <c r="G1931" s="80" t="str">
        <f t="shared" si="183"/>
        <v/>
      </c>
      <c r="H1931" s="81" t="str">
        <f t="shared" si="186"/>
        <v/>
      </c>
      <c r="I1931" s="83" t="str">
        <f t="shared" si="181"/>
        <v/>
      </c>
      <c r="J1931" s="10" t="str">
        <f t="shared" si="184"/>
        <v/>
      </c>
    </row>
    <row r="1932" spans="1:10" x14ac:dyDescent="0.25">
      <c r="A1932" s="10" t="str">
        <f>IF(B1932="","",COUNTA($B$33:B1932)-COUNTBLANK($B$33:B1932))</f>
        <v/>
      </c>
      <c r="B1932" s="1"/>
      <c r="C1932" s="10" t="str">
        <f>IF(B1932="","",AVERAGE($B$33:B1932))</f>
        <v/>
      </c>
      <c r="D1932" s="10" t="str">
        <f>IF(B1932="","",_xlfn.STDEV.S($B$33:B1932))</f>
        <v/>
      </c>
      <c r="E1932" s="82" t="str">
        <f t="shared" si="185"/>
        <v/>
      </c>
      <c r="F1932" s="80" t="str">
        <f t="shared" si="182"/>
        <v/>
      </c>
      <c r="G1932" s="80" t="str">
        <f t="shared" si="183"/>
        <v/>
      </c>
      <c r="H1932" s="81" t="str">
        <f t="shared" si="186"/>
        <v/>
      </c>
      <c r="I1932" s="83" t="str">
        <f t="shared" si="181"/>
        <v/>
      </c>
      <c r="J1932" s="10" t="str">
        <f t="shared" si="184"/>
        <v/>
      </c>
    </row>
    <row r="1933" spans="1:10" x14ac:dyDescent="0.25">
      <c r="A1933" s="10" t="str">
        <f>IF(B1933="","",COUNTA($B$33:B1933)-COUNTBLANK($B$33:B1933))</f>
        <v/>
      </c>
      <c r="B1933" s="1"/>
      <c r="C1933" s="10" t="str">
        <f>IF(B1933="","",AVERAGE($B$33:B1933))</f>
        <v/>
      </c>
      <c r="D1933" s="10" t="str">
        <f>IF(B1933="","",_xlfn.STDEV.S($B$33:B1933))</f>
        <v/>
      </c>
      <c r="E1933" s="82" t="str">
        <f t="shared" si="185"/>
        <v/>
      </c>
      <c r="F1933" s="80" t="str">
        <f t="shared" si="182"/>
        <v/>
      </c>
      <c r="G1933" s="80" t="str">
        <f t="shared" si="183"/>
        <v/>
      </c>
      <c r="H1933" s="81" t="str">
        <f t="shared" si="186"/>
        <v/>
      </c>
      <c r="I1933" s="83" t="str">
        <f t="shared" si="181"/>
        <v/>
      </c>
      <c r="J1933" s="10" t="str">
        <f t="shared" si="184"/>
        <v/>
      </c>
    </row>
    <row r="1934" spans="1:10" x14ac:dyDescent="0.25">
      <c r="A1934" s="10" t="str">
        <f>IF(B1934="","",COUNTA($B$33:B1934)-COUNTBLANK($B$33:B1934))</f>
        <v/>
      </c>
      <c r="B1934" s="1"/>
      <c r="C1934" s="10" t="str">
        <f>IF(B1934="","",AVERAGE($B$33:B1934))</f>
        <v/>
      </c>
      <c r="D1934" s="10" t="str">
        <f>IF(B1934="","",_xlfn.STDEV.S($B$33:B1934))</f>
        <v/>
      </c>
      <c r="E1934" s="82" t="str">
        <f t="shared" si="185"/>
        <v/>
      </c>
      <c r="F1934" s="80" t="str">
        <f t="shared" si="182"/>
        <v/>
      </c>
      <c r="G1934" s="80" t="str">
        <f t="shared" si="183"/>
        <v/>
      </c>
      <c r="H1934" s="81" t="str">
        <f t="shared" si="186"/>
        <v/>
      </c>
      <c r="I1934" s="83" t="str">
        <f t="shared" si="181"/>
        <v/>
      </c>
      <c r="J1934" s="10" t="str">
        <f t="shared" si="184"/>
        <v/>
      </c>
    </row>
    <row r="1935" spans="1:10" x14ac:dyDescent="0.25">
      <c r="A1935" s="10" t="str">
        <f>IF(B1935="","",COUNTA($B$33:B1935)-COUNTBLANK($B$33:B1935))</f>
        <v/>
      </c>
      <c r="B1935" s="1"/>
      <c r="C1935" s="10" t="str">
        <f>IF(B1935="","",AVERAGE($B$33:B1935))</f>
        <v/>
      </c>
      <c r="D1935" s="10" t="str">
        <f>IF(B1935="","",_xlfn.STDEV.S($B$33:B1935))</f>
        <v/>
      </c>
      <c r="E1935" s="82" t="str">
        <f t="shared" si="185"/>
        <v/>
      </c>
      <c r="F1935" s="80" t="str">
        <f t="shared" si="182"/>
        <v/>
      </c>
      <c r="G1935" s="80" t="str">
        <f t="shared" si="183"/>
        <v/>
      </c>
      <c r="H1935" s="81" t="str">
        <f t="shared" si="186"/>
        <v/>
      </c>
      <c r="I1935" s="83" t="str">
        <f t="shared" si="181"/>
        <v/>
      </c>
      <c r="J1935" s="10" t="str">
        <f t="shared" si="184"/>
        <v/>
      </c>
    </row>
    <row r="1936" spans="1:10" x14ac:dyDescent="0.25">
      <c r="A1936" s="10" t="str">
        <f>IF(B1936="","",COUNTA($B$33:B1936)-COUNTBLANK($B$33:B1936))</f>
        <v/>
      </c>
      <c r="B1936" s="1"/>
      <c r="C1936" s="10" t="str">
        <f>IF(B1936="","",AVERAGE($B$33:B1936))</f>
        <v/>
      </c>
      <c r="D1936" s="10" t="str">
        <f>IF(B1936="","",_xlfn.STDEV.S($B$33:B1936))</f>
        <v/>
      </c>
      <c r="E1936" s="82" t="str">
        <f t="shared" si="185"/>
        <v/>
      </c>
      <c r="F1936" s="80" t="str">
        <f t="shared" si="182"/>
        <v/>
      </c>
      <c r="G1936" s="80" t="str">
        <f t="shared" si="183"/>
        <v/>
      </c>
      <c r="H1936" s="81" t="str">
        <f t="shared" si="186"/>
        <v/>
      </c>
      <c r="I1936" s="83" t="str">
        <f t="shared" ref="I1936:I1999" si="187">IF(D1936="","",_xlfn.CONFIDENCE.NORM(1-$C$11,E1936,A1936))</f>
        <v/>
      </c>
      <c r="J1936" s="10" t="str">
        <f t="shared" si="184"/>
        <v/>
      </c>
    </row>
    <row r="1937" spans="1:10" x14ac:dyDescent="0.25">
      <c r="A1937" s="10" t="str">
        <f>IF(B1937="","",COUNTA($B$33:B1937)-COUNTBLANK($B$33:B1937))</f>
        <v/>
      </c>
      <c r="B1937" s="1"/>
      <c r="C1937" s="10" t="str">
        <f>IF(B1937="","",AVERAGE($B$33:B1937))</f>
        <v/>
      </c>
      <c r="D1937" s="10" t="str">
        <f>IF(B1937="","",_xlfn.STDEV.S($B$33:B1937))</f>
        <v/>
      </c>
      <c r="E1937" s="82" t="str">
        <f t="shared" si="185"/>
        <v/>
      </c>
      <c r="F1937" s="80" t="str">
        <f t="shared" si="182"/>
        <v/>
      </c>
      <c r="G1937" s="80" t="str">
        <f t="shared" si="183"/>
        <v/>
      </c>
      <c r="H1937" s="81" t="str">
        <f t="shared" si="186"/>
        <v/>
      </c>
      <c r="I1937" s="83" t="str">
        <f t="shared" si="187"/>
        <v/>
      </c>
      <c r="J1937" s="10" t="str">
        <f t="shared" si="184"/>
        <v/>
      </c>
    </row>
    <row r="1938" spans="1:10" x14ac:dyDescent="0.25">
      <c r="A1938" s="10" t="str">
        <f>IF(B1938="","",COUNTA($B$33:B1938)-COUNTBLANK($B$33:B1938))</f>
        <v/>
      </c>
      <c r="B1938" s="1"/>
      <c r="C1938" s="10" t="str">
        <f>IF(B1938="","",AVERAGE($B$33:B1938))</f>
        <v/>
      </c>
      <c r="D1938" s="10" t="str">
        <f>IF(B1938="","",_xlfn.STDEV.S($B$33:B1938))</f>
        <v/>
      </c>
      <c r="E1938" s="82" t="str">
        <f t="shared" si="185"/>
        <v/>
      </c>
      <c r="F1938" s="80" t="str">
        <f t="shared" si="182"/>
        <v/>
      </c>
      <c r="G1938" s="80" t="str">
        <f t="shared" si="183"/>
        <v/>
      </c>
      <c r="H1938" s="81" t="str">
        <f t="shared" si="186"/>
        <v/>
      </c>
      <c r="I1938" s="83" t="str">
        <f t="shared" si="187"/>
        <v/>
      </c>
      <c r="J1938" s="10" t="str">
        <f t="shared" si="184"/>
        <v/>
      </c>
    </row>
    <row r="1939" spans="1:10" x14ac:dyDescent="0.25">
      <c r="A1939" s="10" t="str">
        <f>IF(B1939="","",COUNTA($B$33:B1939)-COUNTBLANK($B$33:B1939))</f>
        <v/>
      </c>
      <c r="B1939" s="1"/>
      <c r="C1939" s="10" t="str">
        <f>IF(B1939="","",AVERAGE($B$33:B1939))</f>
        <v/>
      </c>
      <c r="D1939" s="10" t="str">
        <f>IF(B1939="","",_xlfn.STDEV.S($B$33:B1939))</f>
        <v/>
      </c>
      <c r="E1939" s="82" t="str">
        <f t="shared" si="185"/>
        <v/>
      </c>
      <c r="F1939" s="80" t="str">
        <f t="shared" si="182"/>
        <v/>
      </c>
      <c r="G1939" s="80" t="str">
        <f t="shared" si="183"/>
        <v/>
      </c>
      <c r="H1939" s="81" t="str">
        <f t="shared" si="186"/>
        <v/>
      </c>
      <c r="I1939" s="83" t="str">
        <f t="shared" si="187"/>
        <v/>
      </c>
      <c r="J1939" s="10" t="str">
        <f t="shared" si="184"/>
        <v/>
      </c>
    </row>
    <row r="1940" spans="1:10" x14ac:dyDescent="0.25">
      <c r="A1940" s="10" t="str">
        <f>IF(B1940="","",COUNTA($B$33:B1940)-COUNTBLANK($B$33:B1940))</f>
        <v/>
      </c>
      <c r="B1940" s="1"/>
      <c r="C1940" s="10" t="str">
        <f>IF(B1940="","",AVERAGE($B$33:B1940))</f>
        <v/>
      </c>
      <c r="D1940" s="10" t="str">
        <f>IF(B1940="","",_xlfn.STDEV.S($B$33:B1940))</f>
        <v/>
      </c>
      <c r="E1940" s="82" t="str">
        <f t="shared" si="185"/>
        <v/>
      </c>
      <c r="F1940" s="80" t="str">
        <f t="shared" si="182"/>
        <v/>
      </c>
      <c r="G1940" s="80" t="str">
        <f t="shared" si="183"/>
        <v/>
      </c>
      <c r="H1940" s="81" t="str">
        <f t="shared" si="186"/>
        <v/>
      </c>
      <c r="I1940" s="83" t="str">
        <f t="shared" si="187"/>
        <v/>
      </c>
      <c r="J1940" s="10" t="str">
        <f t="shared" si="184"/>
        <v/>
      </c>
    </row>
    <row r="1941" spans="1:10" x14ac:dyDescent="0.25">
      <c r="A1941" s="10" t="str">
        <f>IF(B1941="","",COUNTA($B$33:B1941)-COUNTBLANK($B$33:B1941))</f>
        <v/>
      </c>
      <c r="B1941" s="1"/>
      <c r="C1941" s="10" t="str">
        <f>IF(B1941="","",AVERAGE($B$33:B1941))</f>
        <v/>
      </c>
      <c r="D1941" s="10" t="str">
        <f>IF(B1941="","",_xlfn.STDEV.S($B$33:B1941))</f>
        <v/>
      </c>
      <c r="E1941" s="82" t="str">
        <f t="shared" si="185"/>
        <v/>
      </c>
      <c r="F1941" s="80" t="str">
        <f t="shared" si="182"/>
        <v/>
      </c>
      <c r="G1941" s="80" t="str">
        <f t="shared" si="183"/>
        <v/>
      </c>
      <c r="H1941" s="81" t="str">
        <f t="shared" si="186"/>
        <v/>
      </c>
      <c r="I1941" s="83" t="str">
        <f t="shared" si="187"/>
        <v/>
      </c>
      <c r="J1941" s="10" t="str">
        <f t="shared" si="184"/>
        <v/>
      </c>
    </row>
    <row r="1942" spans="1:10" x14ac:dyDescent="0.25">
      <c r="A1942" s="10" t="str">
        <f>IF(B1942="","",COUNTA($B$33:B1942)-COUNTBLANK($B$33:B1942))</f>
        <v/>
      </c>
      <c r="B1942" s="1"/>
      <c r="C1942" s="10" t="str">
        <f>IF(B1942="","",AVERAGE($B$33:B1942))</f>
        <v/>
      </c>
      <c r="D1942" s="10" t="str">
        <f>IF(B1942="","",_xlfn.STDEV.S($B$33:B1942))</f>
        <v/>
      </c>
      <c r="E1942" s="82" t="str">
        <f t="shared" si="185"/>
        <v/>
      </c>
      <c r="F1942" s="80" t="str">
        <f t="shared" si="182"/>
        <v/>
      </c>
      <c r="G1942" s="80" t="str">
        <f t="shared" si="183"/>
        <v/>
      </c>
      <c r="H1942" s="81" t="str">
        <f t="shared" si="186"/>
        <v/>
      </c>
      <c r="I1942" s="83" t="str">
        <f t="shared" si="187"/>
        <v/>
      </c>
      <c r="J1942" s="10" t="str">
        <f t="shared" si="184"/>
        <v/>
      </c>
    </row>
    <row r="1943" spans="1:10" x14ac:dyDescent="0.25">
      <c r="A1943" s="10" t="str">
        <f>IF(B1943="","",COUNTA($B$33:B1943)-COUNTBLANK($B$33:B1943))</f>
        <v/>
      </c>
      <c r="B1943" s="1"/>
      <c r="C1943" s="10" t="str">
        <f>IF(B1943="","",AVERAGE($B$33:B1943))</f>
        <v/>
      </c>
      <c r="D1943" s="10" t="str">
        <f>IF(B1943="","",_xlfn.STDEV.S($B$33:B1943))</f>
        <v/>
      </c>
      <c r="E1943" s="82" t="str">
        <f t="shared" si="185"/>
        <v/>
      </c>
      <c r="F1943" s="80" t="str">
        <f t="shared" si="182"/>
        <v/>
      </c>
      <c r="G1943" s="80" t="str">
        <f t="shared" si="183"/>
        <v/>
      </c>
      <c r="H1943" s="81" t="str">
        <f t="shared" si="186"/>
        <v/>
      </c>
      <c r="I1943" s="83" t="str">
        <f t="shared" si="187"/>
        <v/>
      </c>
      <c r="J1943" s="10" t="str">
        <f t="shared" si="184"/>
        <v/>
      </c>
    </row>
    <row r="1944" spans="1:10" x14ac:dyDescent="0.25">
      <c r="A1944" s="10" t="str">
        <f>IF(B1944="","",COUNTA($B$33:B1944)-COUNTBLANK($B$33:B1944))</f>
        <v/>
      </c>
      <c r="B1944" s="1"/>
      <c r="C1944" s="10" t="str">
        <f>IF(B1944="","",AVERAGE($B$33:B1944))</f>
        <v/>
      </c>
      <c r="D1944" s="10" t="str">
        <f>IF(B1944="","",_xlfn.STDEV.S($B$33:B1944))</f>
        <v/>
      </c>
      <c r="E1944" s="82" t="str">
        <f t="shared" si="185"/>
        <v/>
      </c>
      <c r="F1944" s="80" t="str">
        <f t="shared" si="182"/>
        <v/>
      </c>
      <c r="G1944" s="80" t="str">
        <f t="shared" si="183"/>
        <v/>
      </c>
      <c r="H1944" s="81" t="str">
        <f t="shared" si="186"/>
        <v/>
      </c>
      <c r="I1944" s="83" t="str">
        <f t="shared" si="187"/>
        <v/>
      </c>
      <c r="J1944" s="10" t="str">
        <f t="shared" si="184"/>
        <v/>
      </c>
    </row>
    <row r="1945" spans="1:10" x14ac:dyDescent="0.25">
      <c r="A1945" s="10" t="str">
        <f>IF(B1945="","",COUNTA($B$33:B1945)-COUNTBLANK($B$33:B1945))</f>
        <v/>
      </c>
      <c r="B1945" s="1"/>
      <c r="C1945" s="10" t="str">
        <f>IF(B1945="","",AVERAGE($B$33:B1945))</f>
        <v/>
      </c>
      <c r="D1945" s="10" t="str">
        <f>IF(B1945="","",_xlfn.STDEV.S($B$33:B1945))</f>
        <v/>
      </c>
      <c r="E1945" s="82" t="str">
        <f t="shared" si="185"/>
        <v/>
      </c>
      <c r="F1945" s="80" t="str">
        <f t="shared" si="182"/>
        <v/>
      </c>
      <c r="G1945" s="80" t="str">
        <f t="shared" si="183"/>
        <v/>
      </c>
      <c r="H1945" s="81" t="str">
        <f t="shared" si="186"/>
        <v/>
      </c>
      <c r="I1945" s="83" t="str">
        <f t="shared" si="187"/>
        <v/>
      </c>
      <c r="J1945" s="10" t="str">
        <f t="shared" si="184"/>
        <v/>
      </c>
    </row>
    <row r="1946" spans="1:10" x14ac:dyDescent="0.25">
      <c r="A1946" s="10" t="str">
        <f>IF(B1946="","",COUNTA($B$33:B1946)-COUNTBLANK($B$33:B1946))</f>
        <v/>
      </c>
      <c r="B1946" s="1"/>
      <c r="C1946" s="10" t="str">
        <f>IF(B1946="","",AVERAGE($B$33:B1946))</f>
        <v/>
      </c>
      <c r="D1946" s="10" t="str">
        <f>IF(B1946="","",_xlfn.STDEV.S($B$33:B1946))</f>
        <v/>
      </c>
      <c r="E1946" s="82" t="str">
        <f t="shared" si="185"/>
        <v/>
      </c>
      <c r="F1946" s="80" t="str">
        <f t="shared" si="182"/>
        <v/>
      </c>
      <c r="G1946" s="80" t="str">
        <f t="shared" si="183"/>
        <v/>
      </c>
      <c r="H1946" s="81" t="str">
        <f t="shared" si="186"/>
        <v/>
      </c>
      <c r="I1946" s="83" t="str">
        <f t="shared" si="187"/>
        <v/>
      </c>
      <c r="J1946" s="10" t="str">
        <f t="shared" si="184"/>
        <v/>
      </c>
    </row>
    <row r="1947" spans="1:10" x14ac:dyDescent="0.25">
      <c r="A1947" s="10" t="str">
        <f>IF(B1947="","",COUNTA($B$33:B1947)-COUNTBLANK($B$33:B1947))</f>
        <v/>
      </c>
      <c r="B1947" s="1"/>
      <c r="C1947" s="10" t="str">
        <f>IF(B1947="","",AVERAGE($B$33:B1947))</f>
        <v/>
      </c>
      <c r="D1947" s="10" t="str">
        <f>IF(B1947="","",_xlfn.STDEV.S($B$33:B1947))</f>
        <v/>
      </c>
      <c r="E1947" s="82" t="str">
        <f t="shared" si="185"/>
        <v/>
      </c>
      <c r="F1947" s="80" t="str">
        <f t="shared" si="182"/>
        <v/>
      </c>
      <c r="G1947" s="80" t="str">
        <f t="shared" si="183"/>
        <v/>
      </c>
      <c r="H1947" s="81" t="str">
        <f t="shared" si="186"/>
        <v/>
      </c>
      <c r="I1947" s="83" t="str">
        <f t="shared" si="187"/>
        <v/>
      </c>
      <c r="J1947" s="10" t="str">
        <f t="shared" si="184"/>
        <v/>
      </c>
    </row>
    <row r="1948" spans="1:10" x14ac:dyDescent="0.25">
      <c r="A1948" s="10" t="str">
        <f>IF(B1948="","",COUNTA($B$33:B1948)-COUNTBLANK($B$33:B1948))</f>
        <v/>
      </c>
      <c r="B1948" s="1"/>
      <c r="C1948" s="10" t="str">
        <f>IF(B1948="","",AVERAGE($B$33:B1948))</f>
        <v/>
      </c>
      <c r="D1948" s="10" t="str">
        <f>IF(B1948="","",_xlfn.STDEV.S($B$33:B1948))</f>
        <v/>
      </c>
      <c r="E1948" s="82" t="str">
        <f t="shared" si="185"/>
        <v/>
      </c>
      <c r="F1948" s="80" t="str">
        <f t="shared" si="182"/>
        <v/>
      </c>
      <c r="G1948" s="80" t="str">
        <f t="shared" si="183"/>
        <v/>
      </c>
      <c r="H1948" s="81" t="str">
        <f t="shared" si="186"/>
        <v/>
      </c>
      <c r="I1948" s="83" t="str">
        <f t="shared" si="187"/>
        <v/>
      </c>
      <c r="J1948" s="10" t="str">
        <f t="shared" si="184"/>
        <v/>
      </c>
    </row>
    <row r="1949" spans="1:10" x14ac:dyDescent="0.25">
      <c r="A1949" s="10" t="str">
        <f>IF(B1949="","",COUNTA($B$33:B1949)-COUNTBLANK($B$33:B1949))</f>
        <v/>
      </c>
      <c r="B1949" s="1"/>
      <c r="C1949" s="10" t="str">
        <f>IF(B1949="","",AVERAGE($B$33:B1949))</f>
        <v/>
      </c>
      <c r="D1949" s="10" t="str">
        <f>IF(B1949="","",_xlfn.STDEV.S($B$33:B1949))</f>
        <v/>
      </c>
      <c r="E1949" s="82" t="str">
        <f t="shared" si="185"/>
        <v/>
      </c>
      <c r="F1949" s="80" t="str">
        <f t="shared" si="182"/>
        <v/>
      </c>
      <c r="G1949" s="80" t="str">
        <f t="shared" si="183"/>
        <v/>
      </c>
      <c r="H1949" s="81" t="str">
        <f t="shared" si="186"/>
        <v/>
      </c>
      <c r="I1949" s="83" t="str">
        <f t="shared" si="187"/>
        <v/>
      </c>
      <c r="J1949" s="10" t="str">
        <f t="shared" si="184"/>
        <v/>
      </c>
    </row>
    <row r="1950" spans="1:10" x14ac:dyDescent="0.25">
      <c r="A1950" s="10" t="str">
        <f>IF(B1950="","",COUNTA($B$33:B1950)-COUNTBLANK($B$33:B1950))</f>
        <v/>
      </c>
      <c r="B1950" s="1"/>
      <c r="C1950" s="10" t="str">
        <f>IF(B1950="","",AVERAGE($B$33:B1950))</f>
        <v/>
      </c>
      <c r="D1950" s="10" t="str">
        <f>IF(B1950="","",_xlfn.STDEV.S($B$33:B1950))</f>
        <v/>
      </c>
      <c r="E1950" s="82" t="str">
        <f t="shared" si="185"/>
        <v/>
      </c>
      <c r="F1950" s="80" t="str">
        <f t="shared" si="182"/>
        <v/>
      </c>
      <c r="G1950" s="80" t="str">
        <f t="shared" si="183"/>
        <v/>
      </c>
      <c r="H1950" s="81" t="str">
        <f t="shared" si="186"/>
        <v/>
      </c>
      <c r="I1950" s="83" t="str">
        <f t="shared" si="187"/>
        <v/>
      </c>
      <c r="J1950" s="10" t="str">
        <f t="shared" si="184"/>
        <v/>
      </c>
    </row>
    <row r="1951" spans="1:10" x14ac:dyDescent="0.25">
      <c r="A1951" s="10" t="str">
        <f>IF(B1951="","",COUNTA($B$33:B1951)-COUNTBLANK($B$33:B1951))</f>
        <v/>
      </c>
      <c r="B1951" s="1"/>
      <c r="C1951" s="10" t="str">
        <f>IF(B1951="","",AVERAGE($B$33:B1951))</f>
        <v/>
      </c>
      <c r="D1951" s="10" t="str">
        <f>IF(B1951="","",_xlfn.STDEV.S($B$33:B1951))</f>
        <v/>
      </c>
      <c r="E1951" s="82" t="str">
        <f t="shared" si="185"/>
        <v/>
      </c>
      <c r="F1951" s="80" t="str">
        <f t="shared" si="182"/>
        <v/>
      </c>
      <c r="G1951" s="80" t="str">
        <f t="shared" si="183"/>
        <v/>
      </c>
      <c r="H1951" s="81" t="str">
        <f t="shared" si="186"/>
        <v/>
      </c>
      <c r="I1951" s="83" t="str">
        <f t="shared" si="187"/>
        <v/>
      </c>
      <c r="J1951" s="10" t="str">
        <f t="shared" si="184"/>
        <v/>
      </c>
    </row>
    <row r="1952" spans="1:10" x14ac:dyDescent="0.25">
      <c r="A1952" s="10" t="str">
        <f>IF(B1952="","",COUNTA($B$33:B1952)-COUNTBLANK($B$33:B1952))</f>
        <v/>
      </c>
      <c r="B1952" s="1"/>
      <c r="C1952" s="10" t="str">
        <f>IF(B1952="","",AVERAGE($B$33:B1952))</f>
        <v/>
      </c>
      <c r="D1952" s="10" t="str">
        <f>IF(B1952="","",_xlfn.STDEV.S($B$33:B1952))</f>
        <v/>
      </c>
      <c r="E1952" s="82" t="str">
        <f t="shared" si="185"/>
        <v/>
      </c>
      <c r="F1952" s="80" t="str">
        <f t="shared" si="182"/>
        <v/>
      </c>
      <c r="G1952" s="80" t="str">
        <f t="shared" si="183"/>
        <v/>
      </c>
      <c r="H1952" s="81" t="str">
        <f t="shared" si="186"/>
        <v/>
      </c>
      <c r="I1952" s="83" t="str">
        <f t="shared" si="187"/>
        <v/>
      </c>
      <c r="J1952" s="10" t="str">
        <f t="shared" si="184"/>
        <v/>
      </c>
    </row>
    <row r="1953" spans="1:10" x14ac:dyDescent="0.25">
      <c r="A1953" s="10" t="str">
        <f>IF(B1953="","",COUNTA($B$33:B1953)-COUNTBLANK($B$33:B1953))</f>
        <v/>
      </c>
      <c r="B1953" s="1"/>
      <c r="C1953" s="10" t="str">
        <f>IF(B1953="","",AVERAGE($B$33:B1953))</f>
        <v/>
      </c>
      <c r="D1953" s="10" t="str">
        <f>IF(B1953="","",_xlfn.STDEV.S($B$33:B1953))</f>
        <v/>
      </c>
      <c r="E1953" s="82" t="str">
        <f t="shared" si="185"/>
        <v/>
      </c>
      <c r="F1953" s="80" t="str">
        <f t="shared" si="182"/>
        <v/>
      </c>
      <c r="G1953" s="80" t="str">
        <f t="shared" si="183"/>
        <v/>
      </c>
      <c r="H1953" s="81" t="str">
        <f t="shared" si="186"/>
        <v/>
      </c>
      <c r="I1953" s="83" t="str">
        <f t="shared" si="187"/>
        <v/>
      </c>
      <c r="J1953" s="10" t="str">
        <f t="shared" si="184"/>
        <v/>
      </c>
    </row>
    <row r="1954" spans="1:10" x14ac:dyDescent="0.25">
      <c r="A1954" s="10" t="str">
        <f>IF(B1954="","",COUNTA($B$33:B1954)-COUNTBLANK($B$33:B1954))</f>
        <v/>
      </c>
      <c r="B1954" s="1"/>
      <c r="C1954" s="10" t="str">
        <f>IF(B1954="","",AVERAGE($B$33:B1954))</f>
        <v/>
      </c>
      <c r="D1954" s="10" t="str">
        <f>IF(B1954="","",_xlfn.STDEV.S($B$33:B1954))</f>
        <v/>
      </c>
      <c r="E1954" s="82" t="str">
        <f t="shared" si="185"/>
        <v/>
      </c>
      <c r="F1954" s="80" t="str">
        <f t="shared" ref="F1954:F2017" si="188">IF(D1954="","",($C$5-$C$4)/(6*D1954))</f>
        <v/>
      </c>
      <c r="G1954" s="80" t="str">
        <f t="shared" ref="G1954:G2017" si="189">IF(D1954="","",MIN(($C$5-C1954)/(3*D1954),(C1954-$C$4)/(3*D1954)))</f>
        <v/>
      </c>
      <c r="H1954" s="81" t="str">
        <f t="shared" si="186"/>
        <v/>
      </c>
      <c r="I1954" s="83" t="str">
        <f t="shared" si="187"/>
        <v/>
      </c>
      <c r="J1954" s="10" t="str">
        <f t="shared" ref="J1954:J2017" si="190">IF(B1954="","",B1954)</f>
        <v/>
      </c>
    </row>
    <row r="1955" spans="1:10" x14ac:dyDescent="0.25">
      <c r="A1955" s="10" t="str">
        <f>IF(B1955="","",COUNTA($B$33:B1955)-COUNTBLANK($B$33:B1955))</f>
        <v/>
      </c>
      <c r="B1955" s="1"/>
      <c r="C1955" s="10" t="str">
        <f>IF(B1955="","",AVERAGE($B$33:B1955))</f>
        <v/>
      </c>
      <c r="D1955" s="10" t="str">
        <f>IF(B1955="","",_xlfn.STDEV.S($B$33:B1955))</f>
        <v/>
      </c>
      <c r="E1955" s="82" t="str">
        <f t="shared" si="185"/>
        <v/>
      </c>
      <c r="F1955" s="80" t="str">
        <f t="shared" si="188"/>
        <v/>
      </c>
      <c r="G1955" s="80" t="str">
        <f t="shared" si="189"/>
        <v/>
      </c>
      <c r="H1955" s="81" t="str">
        <f t="shared" si="186"/>
        <v/>
      </c>
      <c r="I1955" s="83" t="str">
        <f t="shared" si="187"/>
        <v/>
      </c>
      <c r="J1955" s="10" t="str">
        <f t="shared" si="190"/>
        <v/>
      </c>
    </row>
    <row r="1956" spans="1:10" x14ac:dyDescent="0.25">
      <c r="A1956" s="10" t="str">
        <f>IF(B1956="","",COUNTA($B$33:B1956)-COUNTBLANK($B$33:B1956))</f>
        <v/>
      </c>
      <c r="B1956" s="1"/>
      <c r="C1956" s="10" t="str">
        <f>IF(B1956="","",AVERAGE($B$33:B1956))</f>
        <v/>
      </c>
      <c r="D1956" s="10" t="str">
        <f>IF(B1956="","",_xlfn.STDEV.S($B$33:B1956))</f>
        <v/>
      </c>
      <c r="E1956" s="82" t="str">
        <f t="shared" si="185"/>
        <v/>
      </c>
      <c r="F1956" s="80" t="str">
        <f t="shared" si="188"/>
        <v/>
      </c>
      <c r="G1956" s="80" t="str">
        <f t="shared" si="189"/>
        <v/>
      </c>
      <c r="H1956" s="81" t="str">
        <f t="shared" si="186"/>
        <v/>
      </c>
      <c r="I1956" s="83" t="str">
        <f t="shared" si="187"/>
        <v/>
      </c>
      <c r="J1956" s="10" t="str">
        <f t="shared" si="190"/>
        <v/>
      </c>
    </row>
    <row r="1957" spans="1:10" x14ac:dyDescent="0.25">
      <c r="A1957" s="10" t="str">
        <f>IF(B1957="","",COUNTA($B$33:B1957)-COUNTBLANK($B$33:B1957))</f>
        <v/>
      </c>
      <c r="B1957" s="1"/>
      <c r="C1957" s="10" t="str">
        <f>IF(B1957="","",AVERAGE($B$33:B1957))</f>
        <v/>
      </c>
      <c r="D1957" s="10" t="str">
        <f>IF(B1957="","",_xlfn.STDEV.S($B$33:B1957))</f>
        <v/>
      </c>
      <c r="E1957" s="82" t="str">
        <f t="shared" si="185"/>
        <v/>
      </c>
      <c r="F1957" s="80" t="str">
        <f t="shared" si="188"/>
        <v/>
      </c>
      <c r="G1957" s="80" t="str">
        <f t="shared" si="189"/>
        <v/>
      </c>
      <c r="H1957" s="81" t="str">
        <f t="shared" si="186"/>
        <v/>
      </c>
      <c r="I1957" s="83" t="str">
        <f t="shared" si="187"/>
        <v/>
      </c>
      <c r="J1957" s="10" t="str">
        <f t="shared" si="190"/>
        <v/>
      </c>
    </row>
    <row r="1958" spans="1:10" x14ac:dyDescent="0.25">
      <c r="A1958" s="10" t="str">
        <f>IF(B1958="","",COUNTA($B$33:B1958)-COUNTBLANK($B$33:B1958))</f>
        <v/>
      </c>
      <c r="B1958" s="1"/>
      <c r="C1958" s="10" t="str">
        <f>IF(B1958="","",AVERAGE($B$33:B1958))</f>
        <v/>
      </c>
      <c r="D1958" s="10" t="str">
        <f>IF(B1958="","",_xlfn.STDEV.S($B$33:B1958))</f>
        <v/>
      </c>
      <c r="E1958" s="82" t="str">
        <f t="shared" ref="E1958:E2021" si="191">IF(D1958="","",D1958/C1958)</f>
        <v/>
      </c>
      <c r="F1958" s="80" t="str">
        <f t="shared" si="188"/>
        <v/>
      </c>
      <c r="G1958" s="80" t="str">
        <f t="shared" si="189"/>
        <v/>
      </c>
      <c r="H1958" s="81" t="str">
        <f t="shared" ref="H1958:H2021" si="192">IF(D1958="","",F1958/(1+9*(F1958-G1958)^2))</f>
        <v/>
      </c>
      <c r="I1958" s="83" t="str">
        <f t="shared" si="187"/>
        <v/>
      </c>
      <c r="J1958" s="10" t="str">
        <f t="shared" si="190"/>
        <v/>
      </c>
    </row>
    <row r="1959" spans="1:10" x14ac:dyDescent="0.25">
      <c r="A1959" s="10" t="str">
        <f>IF(B1959="","",COUNTA($B$33:B1959)-COUNTBLANK($B$33:B1959))</f>
        <v/>
      </c>
      <c r="B1959" s="1"/>
      <c r="C1959" s="10" t="str">
        <f>IF(B1959="","",AVERAGE($B$33:B1959))</f>
        <v/>
      </c>
      <c r="D1959" s="10" t="str">
        <f>IF(B1959="","",_xlfn.STDEV.S($B$33:B1959))</f>
        <v/>
      </c>
      <c r="E1959" s="82" t="str">
        <f t="shared" si="191"/>
        <v/>
      </c>
      <c r="F1959" s="80" t="str">
        <f t="shared" si="188"/>
        <v/>
      </c>
      <c r="G1959" s="80" t="str">
        <f t="shared" si="189"/>
        <v/>
      </c>
      <c r="H1959" s="81" t="str">
        <f t="shared" si="192"/>
        <v/>
      </c>
      <c r="I1959" s="83" t="str">
        <f t="shared" si="187"/>
        <v/>
      </c>
      <c r="J1959" s="10" t="str">
        <f t="shared" si="190"/>
        <v/>
      </c>
    </row>
    <row r="1960" spans="1:10" x14ac:dyDescent="0.25">
      <c r="A1960" s="10" t="str">
        <f>IF(B1960="","",COUNTA($B$33:B1960)-COUNTBLANK($B$33:B1960))</f>
        <v/>
      </c>
      <c r="B1960" s="1"/>
      <c r="C1960" s="10" t="str">
        <f>IF(B1960="","",AVERAGE($B$33:B1960))</f>
        <v/>
      </c>
      <c r="D1960" s="10" t="str">
        <f>IF(B1960="","",_xlfn.STDEV.S($B$33:B1960))</f>
        <v/>
      </c>
      <c r="E1960" s="82" t="str">
        <f t="shared" si="191"/>
        <v/>
      </c>
      <c r="F1960" s="80" t="str">
        <f t="shared" si="188"/>
        <v/>
      </c>
      <c r="G1960" s="80" t="str">
        <f t="shared" si="189"/>
        <v/>
      </c>
      <c r="H1960" s="81" t="str">
        <f t="shared" si="192"/>
        <v/>
      </c>
      <c r="I1960" s="83" t="str">
        <f t="shared" si="187"/>
        <v/>
      </c>
      <c r="J1960" s="10" t="str">
        <f t="shared" si="190"/>
        <v/>
      </c>
    </row>
    <row r="1961" spans="1:10" x14ac:dyDescent="0.25">
      <c r="A1961" s="10" t="str">
        <f>IF(B1961="","",COUNTA($B$33:B1961)-COUNTBLANK($B$33:B1961))</f>
        <v/>
      </c>
      <c r="B1961" s="1"/>
      <c r="C1961" s="10" t="str">
        <f>IF(B1961="","",AVERAGE($B$33:B1961))</f>
        <v/>
      </c>
      <c r="D1961" s="10" t="str">
        <f>IF(B1961="","",_xlfn.STDEV.S($B$33:B1961))</f>
        <v/>
      </c>
      <c r="E1961" s="82" t="str">
        <f t="shared" si="191"/>
        <v/>
      </c>
      <c r="F1961" s="80" t="str">
        <f t="shared" si="188"/>
        <v/>
      </c>
      <c r="G1961" s="80" t="str">
        <f t="shared" si="189"/>
        <v/>
      </c>
      <c r="H1961" s="81" t="str">
        <f t="shared" si="192"/>
        <v/>
      </c>
      <c r="I1961" s="83" t="str">
        <f t="shared" si="187"/>
        <v/>
      </c>
      <c r="J1961" s="10" t="str">
        <f t="shared" si="190"/>
        <v/>
      </c>
    </row>
    <row r="1962" spans="1:10" x14ac:dyDescent="0.25">
      <c r="A1962" s="10" t="str">
        <f>IF(B1962="","",COUNTA($B$33:B1962)-COUNTBLANK($B$33:B1962))</f>
        <v/>
      </c>
      <c r="B1962" s="1"/>
      <c r="C1962" s="10" t="str">
        <f>IF(B1962="","",AVERAGE($B$33:B1962))</f>
        <v/>
      </c>
      <c r="D1962" s="10" t="str">
        <f>IF(B1962="","",_xlfn.STDEV.S($B$33:B1962))</f>
        <v/>
      </c>
      <c r="E1962" s="82" t="str">
        <f t="shared" si="191"/>
        <v/>
      </c>
      <c r="F1962" s="80" t="str">
        <f t="shared" si="188"/>
        <v/>
      </c>
      <c r="G1962" s="80" t="str">
        <f t="shared" si="189"/>
        <v/>
      </c>
      <c r="H1962" s="81" t="str">
        <f t="shared" si="192"/>
        <v/>
      </c>
      <c r="I1962" s="83" t="str">
        <f t="shared" si="187"/>
        <v/>
      </c>
      <c r="J1962" s="10" t="str">
        <f t="shared" si="190"/>
        <v/>
      </c>
    </row>
    <row r="1963" spans="1:10" x14ac:dyDescent="0.25">
      <c r="A1963" s="10" t="str">
        <f>IF(B1963="","",COUNTA($B$33:B1963)-COUNTBLANK($B$33:B1963))</f>
        <v/>
      </c>
      <c r="B1963" s="1"/>
      <c r="C1963" s="10" t="str">
        <f>IF(B1963="","",AVERAGE($B$33:B1963))</f>
        <v/>
      </c>
      <c r="D1963" s="10" t="str">
        <f>IF(B1963="","",_xlfn.STDEV.S($B$33:B1963))</f>
        <v/>
      </c>
      <c r="E1963" s="82" t="str">
        <f t="shared" si="191"/>
        <v/>
      </c>
      <c r="F1963" s="80" t="str">
        <f t="shared" si="188"/>
        <v/>
      </c>
      <c r="G1963" s="80" t="str">
        <f t="shared" si="189"/>
        <v/>
      </c>
      <c r="H1963" s="81" t="str">
        <f t="shared" si="192"/>
        <v/>
      </c>
      <c r="I1963" s="83" t="str">
        <f t="shared" si="187"/>
        <v/>
      </c>
      <c r="J1963" s="10" t="str">
        <f t="shared" si="190"/>
        <v/>
      </c>
    </row>
    <row r="1964" spans="1:10" x14ac:dyDescent="0.25">
      <c r="A1964" s="10" t="str">
        <f>IF(B1964="","",COUNTA($B$33:B1964)-COUNTBLANK($B$33:B1964))</f>
        <v/>
      </c>
      <c r="B1964" s="1"/>
      <c r="C1964" s="10" t="str">
        <f>IF(B1964="","",AVERAGE($B$33:B1964))</f>
        <v/>
      </c>
      <c r="D1964" s="10" t="str">
        <f>IF(B1964="","",_xlfn.STDEV.S($B$33:B1964))</f>
        <v/>
      </c>
      <c r="E1964" s="82" t="str">
        <f t="shared" si="191"/>
        <v/>
      </c>
      <c r="F1964" s="80" t="str">
        <f t="shared" si="188"/>
        <v/>
      </c>
      <c r="G1964" s="80" t="str">
        <f t="shared" si="189"/>
        <v/>
      </c>
      <c r="H1964" s="81" t="str">
        <f t="shared" si="192"/>
        <v/>
      </c>
      <c r="I1964" s="83" t="str">
        <f t="shared" si="187"/>
        <v/>
      </c>
      <c r="J1964" s="10" t="str">
        <f t="shared" si="190"/>
        <v/>
      </c>
    </row>
    <row r="1965" spans="1:10" x14ac:dyDescent="0.25">
      <c r="A1965" s="10" t="str">
        <f>IF(B1965="","",COUNTA($B$33:B1965)-COUNTBLANK($B$33:B1965))</f>
        <v/>
      </c>
      <c r="B1965" s="1"/>
      <c r="C1965" s="10" t="str">
        <f>IF(B1965="","",AVERAGE($B$33:B1965))</f>
        <v/>
      </c>
      <c r="D1965" s="10" t="str">
        <f>IF(B1965="","",_xlfn.STDEV.S($B$33:B1965))</f>
        <v/>
      </c>
      <c r="E1965" s="82" t="str">
        <f t="shared" si="191"/>
        <v/>
      </c>
      <c r="F1965" s="80" t="str">
        <f t="shared" si="188"/>
        <v/>
      </c>
      <c r="G1965" s="80" t="str">
        <f t="shared" si="189"/>
        <v/>
      </c>
      <c r="H1965" s="81" t="str">
        <f t="shared" si="192"/>
        <v/>
      </c>
      <c r="I1965" s="83" t="str">
        <f t="shared" si="187"/>
        <v/>
      </c>
      <c r="J1965" s="10" t="str">
        <f t="shared" si="190"/>
        <v/>
      </c>
    </row>
    <row r="1966" spans="1:10" x14ac:dyDescent="0.25">
      <c r="A1966" s="10" t="str">
        <f>IF(B1966="","",COUNTA($B$33:B1966)-COUNTBLANK($B$33:B1966))</f>
        <v/>
      </c>
      <c r="B1966" s="1"/>
      <c r="C1966" s="10" t="str">
        <f>IF(B1966="","",AVERAGE($B$33:B1966))</f>
        <v/>
      </c>
      <c r="D1966" s="10" t="str">
        <f>IF(B1966="","",_xlfn.STDEV.S($B$33:B1966))</f>
        <v/>
      </c>
      <c r="E1966" s="82" t="str">
        <f t="shared" si="191"/>
        <v/>
      </c>
      <c r="F1966" s="80" t="str">
        <f t="shared" si="188"/>
        <v/>
      </c>
      <c r="G1966" s="80" t="str">
        <f t="shared" si="189"/>
        <v/>
      </c>
      <c r="H1966" s="81" t="str">
        <f t="shared" si="192"/>
        <v/>
      </c>
      <c r="I1966" s="83" t="str">
        <f t="shared" si="187"/>
        <v/>
      </c>
      <c r="J1966" s="10" t="str">
        <f t="shared" si="190"/>
        <v/>
      </c>
    </row>
    <row r="1967" spans="1:10" x14ac:dyDescent="0.25">
      <c r="A1967" s="10" t="str">
        <f>IF(B1967="","",COUNTA($B$33:B1967)-COUNTBLANK($B$33:B1967))</f>
        <v/>
      </c>
      <c r="B1967" s="1"/>
      <c r="C1967" s="10" t="str">
        <f>IF(B1967="","",AVERAGE($B$33:B1967))</f>
        <v/>
      </c>
      <c r="D1967" s="10" t="str">
        <f>IF(B1967="","",_xlfn.STDEV.S($B$33:B1967))</f>
        <v/>
      </c>
      <c r="E1967" s="82" t="str">
        <f t="shared" si="191"/>
        <v/>
      </c>
      <c r="F1967" s="80" t="str">
        <f t="shared" si="188"/>
        <v/>
      </c>
      <c r="G1967" s="80" t="str">
        <f t="shared" si="189"/>
        <v/>
      </c>
      <c r="H1967" s="81" t="str">
        <f t="shared" si="192"/>
        <v/>
      </c>
      <c r="I1967" s="83" t="str">
        <f t="shared" si="187"/>
        <v/>
      </c>
      <c r="J1967" s="10" t="str">
        <f t="shared" si="190"/>
        <v/>
      </c>
    </row>
    <row r="1968" spans="1:10" x14ac:dyDescent="0.25">
      <c r="A1968" s="10" t="str">
        <f>IF(B1968="","",COUNTA($B$33:B1968)-COUNTBLANK($B$33:B1968))</f>
        <v/>
      </c>
      <c r="B1968" s="1"/>
      <c r="C1968" s="10" t="str">
        <f>IF(B1968="","",AVERAGE($B$33:B1968))</f>
        <v/>
      </c>
      <c r="D1968" s="10" t="str">
        <f>IF(B1968="","",_xlfn.STDEV.S($B$33:B1968))</f>
        <v/>
      </c>
      <c r="E1968" s="82" t="str">
        <f t="shared" si="191"/>
        <v/>
      </c>
      <c r="F1968" s="80" t="str">
        <f t="shared" si="188"/>
        <v/>
      </c>
      <c r="G1968" s="80" t="str">
        <f t="shared" si="189"/>
        <v/>
      </c>
      <c r="H1968" s="81" t="str">
        <f t="shared" si="192"/>
        <v/>
      </c>
      <c r="I1968" s="83" t="str">
        <f t="shared" si="187"/>
        <v/>
      </c>
      <c r="J1968" s="10" t="str">
        <f t="shared" si="190"/>
        <v/>
      </c>
    </row>
    <row r="1969" spans="1:10" x14ac:dyDescent="0.25">
      <c r="A1969" s="10" t="str">
        <f>IF(B1969="","",COUNTA($B$33:B1969)-COUNTBLANK($B$33:B1969))</f>
        <v/>
      </c>
      <c r="B1969" s="1"/>
      <c r="C1969" s="10" t="str">
        <f>IF(B1969="","",AVERAGE($B$33:B1969))</f>
        <v/>
      </c>
      <c r="D1969" s="10" t="str">
        <f>IF(B1969="","",_xlfn.STDEV.S($B$33:B1969))</f>
        <v/>
      </c>
      <c r="E1969" s="82" t="str">
        <f t="shared" si="191"/>
        <v/>
      </c>
      <c r="F1969" s="80" t="str">
        <f t="shared" si="188"/>
        <v/>
      </c>
      <c r="G1969" s="80" t="str">
        <f t="shared" si="189"/>
        <v/>
      </c>
      <c r="H1969" s="81" t="str">
        <f t="shared" si="192"/>
        <v/>
      </c>
      <c r="I1969" s="83" t="str">
        <f t="shared" si="187"/>
        <v/>
      </c>
      <c r="J1969" s="10" t="str">
        <f t="shared" si="190"/>
        <v/>
      </c>
    </row>
    <row r="1970" spans="1:10" x14ac:dyDescent="0.25">
      <c r="A1970" s="10" t="str">
        <f>IF(B1970="","",COUNTA($B$33:B1970)-COUNTBLANK($B$33:B1970))</f>
        <v/>
      </c>
      <c r="B1970" s="1"/>
      <c r="C1970" s="10" t="str">
        <f>IF(B1970="","",AVERAGE($B$33:B1970))</f>
        <v/>
      </c>
      <c r="D1970" s="10" t="str">
        <f>IF(B1970="","",_xlfn.STDEV.S($B$33:B1970))</f>
        <v/>
      </c>
      <c r="E1970" s="82" t="str">
        <f t="shared" si="191"/>
        <v/>
      </c>
      <c r="F1970" s="80" t="str">
        <f t="shared" si="188"/>
        <v/>
      </c>
      <c r="G1970" s="80" t="str">
        <f t="shared" si="189"/>
        <v/>
      </c>
      <c r="H1970" s="81" t="str">
        <f t="shared" si="192"/>
        <v/>
      </c>
      <c r="I1970" s="83" t="str">
        <f t="shared" si="187"/>
        <v/>
      </c>
      <c r="J1970" s="10" t="str">
        <f t="shared" si="190"/>
        <v/>
      </c>
    </row>
    <row r="1971" spans="1:10" x14ac:dyDescent="0.25">
      <c r="A1971" s="10" t="str">
        <f>IF(B1971="","",COUNTA($B$33:B1971)-COUNTBLANK($B$33:B1971))</f>
        <v/>
      </c>
      <c r="B1971" s="1"/>
      <c r="C1971" s="10" t="str">
        <f>IF(B1971="","",AVERAGE($B$33:B1971))</f>
        <v/>
      </c>
      <c r="D1971" s="10" t="str">
        <f>IF(B1971="","",_xlfn.STDEV.S($B$33:B1971))</f>
        <v/>
      </c>
      <c r="E1971" s="82" t="str">
        <f t="shared" si="191"/>
        <v/>
      </c>
      <c r="F1971" s="80" t="str">
        <f t="shared" si="188"/>
        <v/>
      </c>
      <c r="G1971" s="80" t="str">
        <f t="shared" si="189"/>
        <v/>
      </c>
      <c r="H1971" s="81" t="str">
        <f t="shared" si="192"/>
        <v/>
      </c>
      <c r="I1971" s="83" t="str">
        <f t="shared" si="187"/>
        <v/>
      </c>
      <c r="J1971" s="10" t="str">
        <f t="shared" si="190"/>
        <v/>
      </c>
    </row>
    <row r="1972" spans="1:10" x14ac:dyDescent="0.25">
      <c r="A1972" s="10" t="str">
        <f>IF(B1972="","",COUNTA($B$33:B1972)-COUNTBLANK($B$33:B1972))</f>
        <v/>
      </c>
      <c r="B1972" s="1"/>
      <c r="C1972" s="10" t="str">
        <f>IF(B1972="","",AVERAGE($B$33:B1972))</f>
        <v/>
      </c>
      <c r="D1972" s="10" t="str">
        <f>IF(B1972="","",_xlfn.STDEV.S($B$33:B1972))</f>
        <v/>
      </c>
      <c r="E1972" s="82" t="str">
        <f t="shared" si="191"/>
        <v/>
      </c>
      <c r="F1972" s="80" t="str">
        <f t="shared" si="188"/>
        <v/>
      </c>
      <c r="G1972" s="80" t="str">
        <f t="shared" si="189"/>
        <v/>
      </c>
      <c r="H1972" s="81" t="str">
        <f t="shared" si="192"/>
        <v/>
      </c>
      <c r="I1972" s="83" t="str">
        <f t="shared" si="187"/>
        <v/>
      </c>
      <c r="J1972" s="10" t="str">
        <f t="shared" si="190"/>
        <v/>
      </c>
    </row>
    <row r="1973" spans="1:10" x14ac:dyDescent="0.25">
      <c r="A1973" s="10" t="str">
        <f>IF(B1973="","",COUNTA($B$33:B1973)-COUNTBLANK($B$33:B1973))</f>
        <v/>
      </c>
      <c r="B1973" s="1"/>
      <c r="C1973" s="10" t="str">
        <f>IF(B1973="","",AVERAGE($B$33:B1973))</f>
        <v/>
      </c>
      <c r="D1973" s="10" t="str">
        <f>IF(B1973="","",_xlfn.STDEV.S($B$33:B1973))</f>
        <v/>
      </c>
      <c r="E1973" s="82" t="str">
        <f t="shared" si="191"/>
        <v/>
      </c>
      <c r="F1973" s="80" t="str">
        <f t="shared" si="188"/>
        <v/>
      </c>
      <c r="G1973" s="80" t="str">
        <f t="shared" si="189"/>
        <v/>
      </c>
      <c r="H1973" s="81" t="str">
        <f t="shared" si="192"/>
        <v/>
      </c>
      <c r="I1973" s="83" t="str">
        <f t="shared" si="187"/>
        <v/>
      </c>
      <c r="J1973" s="10" t="str">
        <f t="shared" si="190"/>
        <v/>
      </c>
    </row>
    <row r="1974" spans="1:10" x14ac:dyDescent="0.25">
      <c r="A1974" s="10" t="str">
        <f>IF(B1974="","",COUNTA($B$33:B1974)-COUNTBLANK($B$33:B1974))</f>
        <v/>
      </c>
      <c r="B1974" s="1"/>
      <c r="C1974" s="10" t="str">
        <f>IF(B1974="","",AVERAGE($B$33:B1974))</f>
        <v/>
      </c>
      <c r="D1974" s="10" t="str">
        <f>IF(B1974="","",_xlfn.STDEV.S($B$33:B1974))</f>
        <v/>
      </c>
      <c r="E1974" s="82" t="str">
        <f t="shared" si="191"/>
        <v/>
      </c>
      <c r="F1974" s="80" t="str">
        <f t="shared" si="188"/>
        <v/>
      </c>
      <c r="G1974" s="80" t="str">
        <f t="shared" si="189"/>
        <v/>
      </c>
      <c r="H1974" s="81" t="str">
        <f t="shared" si="192"/>
        <v/>
      </c>
      <c r="I1974" s="83" t="str">
        <f t="shared" si="187"/>
        <v/>
      </c>
      <c r="J1974" s="10" t="str">
        <f t="shared" si="190"/>
        <v/>
      </c>
    </row>
    <row r="1975" spans="1:10" x14ac:dyDescent="0.25">
      <c r="A1975" s="10" t="str">
        <f>IF(B1975="","",COUNTA($B$33:B1975)-COUNTBLANK($B$33:B1975))</f>
        <v/>
      </c>
      <c r="B1975" s="1"/>
      <c r="C1975" s="10" t="str">
        <f>IF(B1975="","",AVERAGE($B$33:B1975))</f>
        <v/>
      </c>
      <c r="D1975" s="10" t="str">
        <f>IF(B1975="","",_xlfn.STDEV.S($B$33:B1975))</f>
        <v/>
      </c>
      <c r="E1975" s="82" t="str">
        <f t="shared" si="191"/>
        <v/>
      </c>
      <c r="F1975" s="80" t="str">
        <f t="shared" si="188"/>
        <v/>
      </c>
      <c r="G1975" s="80" t="str">
        <f t="shared" si="189"/>
        <v/>
      </c>
      <c r="H1975" s="81" t="str">
        <f t="shared" si="192"/>
        <v/>
      </c>
      <c r="I1975" s="83" t="str">
        <f t="shared" si="187"/>
        <v/>
      </c>
      <c r="J1975" s="10" t="str">
        <f t="shared" si="190"/>
        <v/>
      </c>
    </row>
    <row r="1976" spans="1:10" x14ac:dyDescent="0.25">
      <c r="A1976" s="10" t="str">
        <f>IF(B1976="","",COUNTA($B$33:B1976)-COUNTBLANK($B$33:B1976))</f>
        <v/>
      </c>
      <c r="B1976" s="1"/>
      <c r="C1976" s="10" t="str">
        <f>IF(B1976="","",AVERAGE($B$33:B1976))</f>
        <v/>
      </c>
      <c r="D1976" s="10" t="str">
        <f>IF(B1976="","",_xlfn.STDEV.S($B$33:B1976))</f>
        <v/>
      </c>
      <c r="E1976" s="82" t="str">
        <f t="shared" si="191"/>
        <v/>
      </c>
      <c r="F1976" s="80" t="str">
        <f t="shared" si="188"/>
        <v/>
      </c>
      <c r="G1976" s="80" t="str">
        <f t="shared" si="189"/>
        <v/>
      </c>
      <c r="H1976" s="81" t="str">
        <f t="shared" si="192"/>
        <v/>
      </c>
      <c r="I1976" s="83" t="str">
        <f t="shared" si="187"/>
        <v/>
      </c>
      <c r="J1976" s="10" t="str">
        <f t="shared" si="190"/>
        <v/>
      </c>
    </row>
    <row r="1977" spans="1:10" x14ac:dyDescent="0.25">
      <c r="A1977" s="10" t="str">
        <f>IF(B1977="","",COUNTA($B$33:B1977)-COUNTBLANK($B$33:B1977))</f>
        <v/>
      </c>
      <c r="B1977" s="1"/>
      <c r="C1977" s="10" t="str">
        <f>IF(B1977="","",AVERAGE($B$33:B1977))</f>
        <v/>
      </c>
      <c r="D1977" s="10" t="str">
        <f>IF(B1977="","",_xlfn.STDEV.S($B$33:B1977))</f>
        <v/>
      </c>
      <c r="E1977" s="82" t="str">
        <f t="shared" si="191"/>
        <v/>
      </c>
      <c r="F1977" s="80" t="str">
        <f t="shared" si="188"/>
        <v/>
      </c>
      <c r="G1977" s="80" t="str">
        <f t="shared" si="189"/>
        <v/>
      </c>
      <c r="H1977" s="81" t="str">
        <f t="shared" si="192"/>
        <v/>
      </c>
      <c r="I1977" s="83" t="str">
        <f t="shared" si="187"/>
        <v/>
      </c>
      <c r="J1977" s="10" t="str">
        <f t="shared" si="190"/>
        <v/>
      </c>
    </row>
    <row r="1978" spans="1:10" x14ac:dyDescent="0.25">
      <c r="A1978" s="10" t="str">
        <f>IF(B1978="","",COUNTA($B$33:B1978)-COUNTBLANK($B$33:B1978))</f>
        <v/>
      </c>
      <c r="B1978" s="1"/>
      <c r="C1978" s="10" t="str">
        <f>IF(B1978="","",AVERAGE($B$33:B1978))</f>
        <v/>
      </c>
      <c r="D1978" s="10" t="str">
        <f>IF(B1978="","",_xlfn.STDEV.S($B$33:B1978))</f>
        <v/>
      </c>
      <c r="E1978" s="82" t="str">
        <f t="shared" si="191"/>
        <v/>
      </c>
      <c r="F1978" s="80" t="str">
        <f t="shared" si="188"/>
        <v/>
      </c>
      <c r="G1978" s="80" t="str">
        <f t="shared" si="189"/>
        <v/>
      </c>
      <c r="H1978" s="81" t="str">
        <f t="shared" si="192"/>
        <v/>
      </c>
      <c r="I1978" s="83" t="str">
        <f t="shared" si="187"/>
        <v/>
      </c>
      <c r="J1978" s="10" t="str">
        <f t="shared" si="190"/>
        <v/>
      </c>
    </row>
    <row r="1979" spans="1:10" x14ac:dyDescent="0.25">
      <c r="A1979" s="10" t="str">
        <f>IF(B1979="","",COUNTA($B$33:B1979)-COUNTBLANK($B$33:B1979))</f>
        <v/>
      </c>
      <c r="B1979" s="1"/>
      <c r="C1979" s="10" t="str">
        <f>IF(B1979="","",AVERAGE($B$33:B1979))</f>
        <v/>
      </c>
      <c r="D1979" s="10" t="str">
        <f>IF(B1979="","",_xlfn.STDEV.S($B$33:B1979))</f>
        <v/>
      </c>
      <c r="E1979" s="82" t="str">
        <f t="shared" si="191"/>
        <v/>
      </c>
      <c r="F1979" s="80" t="str">
        <f t="shared" si="188"/>
        <v/>
      </c>
      <c r="G1979" s="80" t="str">
        <f t="shared" si="189"/>
        <v/>
      </c>
      <c r="H1979" s="81" t="str">
        <f t="shared" si="192"/>
        <v/>
      </c>
      <c r="I1979" s="83" t="str">
        <f t="shared" si="187"/>
        <v/>
      </c>
      <c r="J1979" s="10" t="str">
        <f t="shared" si="190"/>
        <v/>
      </c>
    </row>
    <row r="1980" spans="1:10" x14ac:dyDescent="0.25">
      <c r="A1980" s="10" t="str">
        <f>IF(B1980="","",COUNTA($B$33:B1980)-COUNTBLANK($B$33:B1980))</f>
        <v/>
      </c>
      <c r="B1980" s="1"/>
      <c r="C1980" s="10" t="str">
        <f>IF(B1980="","",AVERAGE($B$33:B1980))</f>
        <v/>
      </c>
      <c r="D1980" s="10" t="str">
        <f>IF(B1980="","",_xlfn.STDEV.S($B$33:B1980))</f>
        <v/>
      </c>
      <c r="E1980" s="82" t="str">
        <f t="shared" si="191"/>
        <v/>
      </c>
      <c r="F1980" s="80" t="str">
        <f t="shared" si="188"/>
        <v/>
      </c>
      <c r="G1980" s="80" t="str">
        <f t="shared" si="189"/>
        <v/>
      </c>
      <c r="H1980" s="81" t="str">
        <f t="shared" si="192"/>
        <v/>
      </c>
      <c r="I1980" s="83" t="str">
        <f t="shared" si="187"/>
        <v/>
      </c>
      <c r="J1980" s="10" t="str">
        <f t="shared" si="190"/>
        <v/>
      </c>
    </row>
    <row r="1981" spans="1:10" x14ac:dyDescent="0.25">
      <c r="A1981" s="10" t="str">
        <f>IF(B1981="","",COUNTA($B$33:B1981)-COUNTBLANK($B$33:B1981))</f>
        <v/>
      </c>
      <c r="B1981" s="1"/>
      <c r="C1981" s="10" t="str">
        <f>IF(B1981="","",AVERAGE($B$33:B1981))</f>
        <v/>
      </c>
      <c r="D1981" s="10" t="str">
        <f>IF(B1981="","",_xlfn.STDEV.S($B$33:B1981))</f>
        <v/>
      </c>
      <c r="E1981" s="82" t="str">
        <f t="shared" si="191"/>
        <v/>
      </c>
      <c r="F1981" s="80" t="str">
        <f t="shared" si="188"/>
        <v/>
      </c>
      <c r="G1981" s="80" t="str">
        <f t="shared" si="189"/>
        <v/>
      </c>
      <c r="H1981" s="81" t="str">
        <f t="shared" si="192"/>
        <v/>
      </c>
      <c r="I1981" s="83" t="str">
        <f t="shared" si="187"/>
        <v/>
      </c>
      <c r="J1981" s="10" t="str">
        <f t="shared" si="190"/>
        <v/>
      </c>
    </row>
    <row r="1982" spans="1:10" x14ac:dyDescent="0.25">
      <c r="A1982" s="10" t="str">
        <f>IF(B1982="","",COUNTA($B$33:B1982)-COUNTBLANK($B$33:B1982))</f>
        <v/>
      </c>
      <c r="B1982" s="1"/>
      <c r="C1982" s="10" t="str">
        <f>IF(B1982="","",AVERAGE($B$33:B1982))</f>
        <v/>
      </c>
      <c r="D1982" s="10" t="str">
        <f>IF(B1982="","",_xlfn.STDEV.S($B$33:B1982))</f>
        <v/>
      </c>
      <c r="E1982" s="82" t="str">
        <f t="shared" si="191"/>
        <v/>
      </c>
      <c r="F1982" s="80" t="str">
        <f t="shared" si="188"/>
        <v/>
      </c>
      <c r="G1982" s="80" t="str">
        <f t="shared" si="189"/>
        <v/>
      </c>
      <c r="H1982" s="81" t="str">
        <f t="shared" si="192"/>
        <v/>
      </c>
      <c r="I1982" s="83" t="str">
        <f t="shared" si="187"/>
        <v/>
      </c>
      <c r="J1982" s="10" t="str">
        <f t="shared" si="190"/>
        <v/>
      </c>
    </row>
    <row r="1983" spans="1:10" x14ac:dyDescent="0.25">
      <c r="A1983" s="10" t="str">
        <f>IF(B1983="","",COUNTA($B$33:B1983)-COUNTBLANK($B$33:B1983))</f>
        <v/>
      </c>
      <c r="B1983" s="1"/>
      <c r="C1983" s="10" t="str">
        <f>IF(B1983="","",AVERAGE($B$33:B1983))</f>
        <v/>
      </c>
      <c r="D1983" s="10" t="str">
        <f>IF(B1983="","",_xlfn.STDEV.S($B$33:B1983))</f>
        <v/>
      </c>
      <c r="E1983" s="82" t="str">
        <f t="shared" si="191"/>
        <v/>
      </c>
      <c r="F1983" s="80" t="str">
        <f t="shared" si="188"/>
        <v/>
      </c>
      <c r="G1983" s="80" t="str">
        <f t="shared" si="189"/>
        <v/>
      </c>
      <c r="H1983" s="81" t="str">
        <f t="shared" si="192"/>
        <v/>
      </c>
      <c r="I1983" s="83" t="str">
        <f t="shared" si="187"/>
        <v/>
      </c>
      <c r="J1983" s="10" t="str">
        <f t="shared" si="190"/>
        <v/>
      </c>
    </row>
    <row r="1984" spans="1:10" x14ac:dyDescent="0.25">
      <c r="A1984" s="10" t="str">
        <f>IF(B1984="","",COUNTA($B$33:B1984)-COUNTBLANK($B$33:B1984))</f>
        <v/>
      </c>
      <c r="B1984" s="1"/>
      <c r="C1984" s="10" t="str">
        <f>IF(B1984="","",AVERAGE($B$33:B1984))</f>
        <v/>
      </c>
      <c r="D1984" s="10" t="str">
        <f>IF(B1984="","",_xlfn.STDEV.S($B$33:B1984))</f>
        <v/>
      </c>
      <c r="E1984" s="82" t="str">
        <f t="shared" si="191"/>
        <v/>
      </c>
      <c r="F1984" s="80" t="str">
        <f t="shared" si="188"/>
        <v/>
      </c>
      <c r="G1984" s="80" t="str">
        <f t="shared" si="189"/>
        <v/>
      </c>
      <c r="H1984" s="81" t="str">
        <f t="shared" si="192"/>
        <v/>
      </c>
      <c r="I1984" s="83" t="str">
        <f t="shared" si="187"/>
        <v/>
      </c>
      <c r="J1984" s="10" t="str">
        <f t="shared" si="190"/>
        <v/>
      </c>
    </row>
    <row r="1985" spans="1:10" x14ac:dyDescent="0.25">
      <c r="A1985" s="10" t="str">
        <f>IF(B1985="","",COUNTA($B$33:B1985)-COUNTBLANK($B$33:B1985))</f>
        <v/>
      </c>
      <c r="B1985" s="1"/>
      <c r="C1985" s="10" t="str">
        <f>IF(B1985="","",AVERAGE($B$33:B1985))</f>
        <v/>
      </c>
      <c r="D1985" s="10" t="str">
        <f>IF(B1985="","",_xlfn.STDEV.S($B$33:B1985))</f>
        <v/>
      </c>
      <c r="E1985" s="82" t="str">
        <f t="shared" si="191"/>
        <v/>
      </c>
      <c r="F1985" s="80" t="str">
        <f t="shared" si="188"/>
        <v/>
      </c>
      <c r="G1985" s="80" t="str">
        <f t="shared" si="189"/>
        <v/>
      </c>
      <c r="H1985" s="81" t="str">
        <f t="shared" si="192"/>
        <v/>
      </c>
      <c r="I1985" s="83" t="str">
        <f t="shared" si="187"/>
        <v/>
      </c>
      <c r="J1985" s="10" t="str">
        <f t="shared" si="190"/>
        <v/>
      </c>
    </row>
    <row r="1986" spans="1:10" x14ac:dyDescent="0.25">
      <c r="A1986" s="10" t="str">
        <f>IF(B1986="","",COUNTA($B$33:B1986)-COUNTBLANK($B$33:B1986))</f>
        <v/>
      </c>
      <c r="B1986" s="1"/>
      <c r="C1986" s="10" t="str">
        <f>IF(B1986="","",AVERAGE($B$33:B1986))</f>
        <v/>
      </c>
      <c r="D1986" s="10" t="str">
        <f>IF(B1986="","",_xlfn.STDEV.S($B$33:B1986))</f>
        <v/>
      </c>
      <c r="E1986" s="82" t="str">
        <f t="shared" si="191"/>
        <v/>
      </c>
      <c r="F1986" s="80" t="str">
        <f t="shared" si="188"/>
        <v/>
      </c>
      <c r="G1986" s="80" t="str">
        <f t="shared" si="189"/>
        <v/>
      </c>
      <c r="H1986" s="81" t="str">
        <f t="shared" si="192"/>
        <v/>
      </c>
      <c r="I1986" s="83" t="str">
        <f t="shared" si="187"/>
        <v/>
      </c>
      <c r="J1986" s="10" t="str">
        <f t="shared" si="190"/>
        <v/>
      </c>
    </row>
    <row r="1987" spans="1:10" x14ac:dyDescent="0.25">
      <c r="A1987" s="10" t="str">
        <f>IF(B1987="","",COUNTA($B$33:B1987)-COUNTBLANK($B$33:B1987))</f>
        <v/>
      </c>
      <c r="B1987" s="1"/>
      <c r="C1987" s="10" t="str">
        <f>IF(B1987="","",AVERAGE($B$33:B1987))</f>
        <v/>
      </c>
      <c r="D1987" s="10" t="str">
        <f>IF(B1987="","",_xlfn.STDEV.S($B$33:B1987))</f>
        <v/>
      </c>
      <c r="E1987" s="82" t="str">
        <f t="shared" si="191"/>
        <v/>
      </c>
      <c r="F1987" s="80" t="str">
        <f t="shared" si="188"/>
        <v/>
      </c>
      <c r="G1987" s="80" t="str">
        <f t="shared" si="189"/>
        <v/>
      </c>
      <c r="H1987" s="81" t="str">
        <f t="shared" si="192"/>
        <v/>
      </c>
      <c r="I1987" s="83" t="str">
        <f t="shared" si="187"/>
        <v/>
      </c>
      <c r="J1987" s="10" t="str">
        <f t="shared" si="190"/>
        <v/>
      </c>
    </row>
    <row r="1988" spans="1:10" x14ac:dyDescent="0.25">
      <c r="A1988" s="10" t="str">
        <f>IF(B1988="","",COUNTA($B$33:B1988)-COUNTBLANK($B$33:B1988))</f>
        <v/>
      </c>
      <c r="B1988" s="1"/>
      <c r="C1988" s="10" t="str">
        <f>IF(B1988="","",AVERAGE($B$33:B1988))</f>
        <v/>
      </c>
      <c r="D1988" s="10" t="str">
        <f>IF(B1988="","",_xlfn.STDEV.S($B$33:B1988))</f>
        <v/>
      </c>
      <c r="E1988" s="82" t="str">
        <f t="shared" si="191"/>
        <v/>
      </c>
      <c r="F1988" s="80" t="str">
        <f t="shared" si="188"/>
        <v/>
      </c>
      <c r="G1988" s="80" t="str">
        <f t="shared" si="189"/>
        <v/>
      </c>
      <c r="H1988" s="81" t="str">
        <f t="shared" si="192"/>
        <v/>
      </c>
      <c r="I1988" s="83" t="str">
        <f t="shared" si="187"/>
        <v/>
      </c>
      <c r="J1988" s="10" t="str">
        <f t="shared" si="190"/>
        <v/>
      </c>
    </row>
    <row r="1989" spans="1:10" x14ac:dyDescent="0.25">
      <c r="A1989" s="10" t="str">
        <f>IF(B1989="","",COUNTA($B$33:B1989)-COUNTBLANK($B$33:B1989))</f>
        <v/>
      </c>
      <c r="B1989" s="1"/>
      <c r="C1989" s="10" t="str">
        <f>IF(B1989="","",AVERAGE($B$33:B1989))</f>
        <v/>
      </c>
      <c r="D1989" s="10" t="str">
        <f>IF(B1989="","",_xlfn.STDEV.S($B$33:B1989))</f>
        <v/>
      </c>
      <c r="E1989" s="82" t="str">
        <f t="shared" si="191"/>
        <v/>
      </c>
      <c r="F1989" s="80" t="str">
        <f t="shared" si="188"/>
        <v/>
      </c>
      <c r="G1989" s="80" t="str">
        <f t="shared" si="189"/>
        <v/>
      </c>
      <c r="H1989" s="81" t="str">
        <f t="shared" si="192"/>
        <v/>
      </c>
      <c r="I1989" s="83" t="str">
        <f t="shared" si="187"/>
        <v/>
      </c>
      <c r="J1989" s="10" t="str">
        <f t="shared" si="190"/>
        <v/>
      </c>
    </row>
    <row r="1990" spans="1:10" x14ac:dyDescent="0.25">
      <c r="A1990" s="10" t="str">
        <f>IF(B1990="","",COUNTA($B$33:B1990)-COUNTBLANK($B$33:B1990))</f>
        <v/>
      </c>
      <c r="B1990" s="1"/>
      <c r="C1990" s="10" t="str">
        <f>IF(B1990="","",AVERAGE($B$33:B1990))</f>
        <v/>
      </c>
      <c r="D1990" s="10" t="str">
        <f>IF(B1990="","",_xlfn.STDEV.S($B$33:B1990))</f>
        <v/>
      </c>
      <c r="E1990" s="82" t="str">
        <f t="shared" si="191"/>
        <v/>
      </c>
      <c r="F1990" s="80" t="str">
        <f t="shared" si="188"/>
        <v/>
      </c>
      <c r="G1990" s="80" t="str">
        <f t="shared" si="189"/>
        <v/>
      </c>
      <c r="H1990" s="81" t="str">
        <f t="shared" si="192"/>
        <v/>
      </c>
      <c r="I1990" s="83" t="str">
        <f t="shared" si="187"/>
        <v/>
      </c>
      <c r="J1990" s="10" t="str">
        <f t="shared" si="190"/>
        <v/>
      </c>
    </row>
    <row r="1991" spans="1:10" x14ac:dyDescent="0.25">
      <c r="A1991" s="10" t="str">
        <f>IF(B1991="","",COUNTA($B$33:B1991)-COUNTBLANK($B$33:B1991))</f>
        <v/>
      </c>
      <c r="B1991" s="1"/>
      <c r="C1991" s="10" t="str">
        <f>IF(B1991="","",AVERAGE($B$33:B1991))</f>
        <v/>
      </c>
      <c r="D1991" s="10" t="str">
        <f>IF(B1991="","",_xlfn.STDEV.S($B$33:B1991))</f>
        <v/>
      </c>
      <c r="E1991" s="82" t="str">
        <f t="shared" si="191"/>
        <v/>
      </c>
      <c r="F1991" s="80" t="str">
        <f t="shared" si="188"/>
        <v/>
      </c>
      <c r="G1991" s="80" t="str">
        <f t="shared" si="189"/>
        <v/>
      </c>
      <c r="H1991" s="81" t="str">
        <f t="shared" si="192"/>
        <v/>
      </c>
      <c r="I1991" s="83" t="str">
        <f t="shared" si="187"/>
        <v/>
      </c>
      <c r="J1991" s="10" t="str">
        <f t="shared" si="190"/>
        <v/>
      </c>
    </row>
    <row r="1992" spans="1:10" x14ac:dyDescent="0.25">
      <c r="A1992" s="10" t="str">
        <f>IF(B1992="","",COUNTA($B$33:B1992)-COUNTBLANK($B$33:B1992))</f>
        <v/>
      </c>
      <c r="B1992" s="1"/>
      <c r="C1992" s="10" t="str">
        <f>IF(B1992="","",AVERAGE($B$33:B1992))</f>
        <v/>
      </c>
      <c r="D1992" s="10" t="str">
        <f>IF(B1992="","",_xlfn.STDEV.S($B$33:B1992))</f>
        <v/>
      </c>
      <c r="E1992" s="82" t="str">
        <f t="shared" si="191"/>
        <v/>
      </c>
      <c r="F1992" s="80" t="str">
        <f t="shared" si="188"/>
        <v/>
      </c>
      <c r="G1992" s="80" t="str">
        <f t="shared" si="189"/>
        <v/>
      </c>
      <c r="H1992" s="81" t="str">
        <f t="shared" si="192"/>
        <v/>
      </c>
      <c r="I1992" s="83" t="str">
        <f t="shared" si="187"/>
        <v/>
      </c>
      <c r="J1992" s="10" t="str">
        <f t="shared" si="190"/>
        <v/>
      </c>
    </row>
    <row r="1993" spans="1:10" x14ac:dyDescent="0.25">
      <c r="A1993" s="10" t="str">
        <f>IF(B1993="","",COUNTA($B$33:B1993)-COUNTBLANK($B$33:B1993))</f>
        <v/>
      </c>
      <c r="B1993" s="1"/>
      <c r="C1993" s="10" t="str">
        <f>IF(B1993="","",AVERAGE($B$33:B1993))</f>
        <v/>
      </c>
      <c r="D1993" s="10" t="str">
        <f>IF(B1993="","",_xlfn.STDEV.S($B$33:B1993))</f>
        <v/>
      </c>
      <c r="E1993" s="82" t="str">
        <f t="shared" si="191"/>
        <v/>
      </c>
      <c r="F1993" s="80" t="str">
        <f t="shared" si="188"/>
        <v/>
      </c>
      <c r="G1993" s="80" t="str">
        <f t="shared" si="189"/>
        <v/>
      </c>
      <c r="H1993" s="81" t="str">
        <f t="shared" si="192"/>
        <v/>
      </c>
      <c r="I1993" s="83" t="str">
        <f t="shared" si="187"/>
        <v/>
      </c>
      <c r="J1993" s="10" t="str">
        <f t="shared" si="190"/>
        <v/>
      </c>
    </row>
    <row r="1994" spans="1:10" x14ac:dyDescent="0.25">
      <c r="A1994" s="10" t="str">
        <f>IF(B1994="","",COUNTA($B$33:B1994)-COUNTBLANK($B$33:B1994))</f>
        <v/>
      </c>
      <c r="B1994" s="1"/>
      <c r="C1994" s="10" t="str">
        <f>IF(B1994="","",AVERAGE($B$33:B1994))</f>
        <v/>
      </c>
      <c r="D1994" s="10" t="str">
        <f>IF(B1994="","",_xlfn.STDEV.S($B$33:B1994))</f>
        <v/>
      </c>
      <c r="E1994" s="82" t="str">
        <f t="shared" si="191"/>
        <v/>
      </c>
      <c r="F1994" s="80" t="str">
        <f t="shared" si="188"/>
        <v/>
      </c>
      <c r="G1994" s="80" t="str">
        <f t="shared" si="189"/>
        <v/>
      </c>
      <c r="H1994" s="81" t="str">
        <f t="shared" si="192"/>
        <v/>
      </c>
      <c r="I1994" s="83" t="str">
        <f t="shared" si="187"/>
        <v/>
      </c>
      <c r="J1994" s="10" t="str">
        <f t="shared" si="190"/>
        <v/>
      </c>
    </row>
    <row r="1995" spans="1:10" x14ac:dyDescent="0.25">
      <c r="A1995" s="10" t="str">
        <f>IF(B1995="","",COUNTA($B$33:B1995)-COUNTBLANK($B$33:B1995))</f>
        <v/>
      </c>
      <c r="B1995" s="1"/>
      <c r="C1995" s="10" t="str">
        <f>IF(B1995="","",AVERAGE($B$33:B1995))</f>
        <v/>
      </c>
      <c r="D1995" s="10" t="str">
        <f>IF(B1995="","",_xlfn.STDEV.S($B$33:B1995))</f>
        <v/>
      </c>
      <c r="E1995" s="82" t="str">
        <f t="shared" si="191"/>
        <v/>
      </c>
      <c r="F1995" s="80" t="str">
        <f t="shared" si="188"/>
        <v/>
      </c>
      <c r="G1995" s="80" t="str">
        <f t="shared" si="189"/>
        <v/>
      </c>
      <c r="H1995" s="81" t="str">
        <f t="shared" si="192"/>
        <v/>
      </c>
      <c r="I1995" s="83" t="str">
        <f t="shared" si="187"/>
        <v/>
      </c>
      <c r="J1995" s="10" t="str">
        <f t="shared" si="190"/>
        <v/>
      </c>
    </row>
    <row r="1996" spans="1:10" x14ac:dyDescent="0.25">
      <c r="A1996" s="10" t="str">
        <f>IF(B1996="","",COUNTA($B$33:B1996)-COUNTBLANK($B$33:B1996))</f>
        <v/>
      </c>
      <c r="B1996" s="1"/>
      <c r="C1996" s="10" t="str">
        <f>IF(B1996="","",AVERAGE($B$33:B1996))</f>
        <v/>
      </c>
      <c r="D1996" s="10" t="str">
        <f>IF(B1996="","",_xlfn.STDEV.S($B$33:B1996))</f>
        <v/>
      </c>
      <c r="E1996" s="82" t="str">
        <f t="shared" si="191"/>
        <v/>
      </c>
      <c r="F1996" s="80" t="str">
        <f t="shared" si="188"/>
        <v/>
      </c>
      <c r="G1996" s="80" t="str">
        <f t="shared" si="189"/>
        <v/>
      </c>
      <c r="H1996" s="81" t="str">
        <f t="shared" si="192"/>
        <v/>
      </c>
      <c r="I1996" s="83" t="str">
        <f t="shared" si="187"/>
        <v/>
      </c>
      <c r="J1996" s="10" t="str">
        <f t="shared" si="190"/>
        <v/>
      </c>
    </row>
    <row r="1997" spans="1:10" x14ac:dyDescent="0.25">
      <c r="A1997" s="10" t="str">
        <f>IF(B1997="","",COUNTA($B$33:B1997)-COUNTBLANK($B$33:B1997))</f>
        <v/>
      </c>
      <c r="B1997" s="1"/>
      <c r="C1997" s="10" t="str">
        <f>IF(B1997="","",AVERAGE($B$33:B1997))</f>
        <v/>
      </c>
      <c r="D1997" s="10" t="str">
        <f>IF(B1997="","",_xlfn.STDEV.S($B$33:B1997))</f>
        <v/>
      </c>
      <c r="E1997" s="82" t="str">
        <f t="shared" si="191"/>
        <v/>
      </c>
      <c r="F1997" s="80" t="str">
        <f t="shared" si="188"/>
        <v/>
      </c>
      <c r="G1997" s="80" t="str">
        <f t="shared" si="189"/>
        <v/>
      </c>
      <c r="H1997" s="81" t="str">
        <f t="shared" si="192"/>
        <v/>
      </c>
      <c r="I1997" s="83" t="str">
        <f t="shared" si="187"/>
        <v/>
      </c>
      <c r="J1997" s="10" t="str">
        <f t="shared" si="190"/>
        <v/>
      </c>
    </row>
    <row r="1998" spans="1:10" x14ac:dyDescent="0.25">
      <c r="A1998" s="10" t="str">
        <f>IF(B1998="","",COUNTA($B$33:B1998)-COUNTBLANK($B$33:B1998))</f>
        <v/>
      </c>
      <c r="B1998" s="1"/>
      <c r="C1998" s="10" t="str">
        <f>IF(B1998="","",AVERAGE($B$33:B1998))</f>
        <v/>
      </c>
      <c r="D1998" s="10" t="str">
        <f>IF(B1998="","",_xlfn.STDEV.S($B$33:B1998))</f>
        <v/>
      </c>
      <c r="E1998" s="82" t="str">
        <f t="shared" si="191"/>
        <v/>
      </c>
      <c r="F1998" s="80" t="str">
        <f t="shared" si="188"/>
        <v/>
      </c>
      <c r="G1998" s="80" t="str">
        <f t="shared" si="189"/>
        <v/>
      </c>
      <c r="H1998" s="81" t="str">
        <f t="shared" si="192"/>
        <v/>
      </c>
      <c r="I1998" s="83" t="str">
        <f t="shared" si="187"/>
        <v/>
      </c>
      <c r="J1998" s="10" t="str">
        <f t="shared" si="190"/>
        <v/>
      </c>
    </row>
    <row r="1999" spans="1:10" x14ac:dyDescent="0.25">
      <c r="A1999" s="10" t="str">
        <f>IF(B1999="","",COUNTA($B$33:B1999)-COUNTBLANK($B$33:B1999))</f>
        <v/>
      </c>
      <c r="B1999" s="1"/>
      <c r="C1999" s="10" t="str">
        <f>IF(B1999="","",AVERAGE($B$33:B1999))</f>
        <v/>
      </c>
      <c r="D1999" s="10" t="str">
        <f>IF(B1999="","",_xlfn.STDEV.S($B$33:B1999))</f>
        <v/>
      </c>
      <c r="E1999" s="82" t="str">
        <f t="shared" si="191"/>
        <v/>
      </c>
      <c r="F1999" s="80" t="str">
        <f t="shared" si="188"/>
        <v/>
      </c>
      <c r="G1999" s="80" t="str">
        <f t="shared" si="189"/>
        <v/>
      </c>
      <c r="H1999" s="81" t="str">
        <f t="shared" si="192"/>
        <v/>
      </c>
      <c r="I1999" s="83" t="str">
        <f t="shared" si="187"/>
        <v/>
      </c>
      <c r="J1999" s="10" t="str">
        <f t="shared" si="190"/>
        <v/>
      </c>
    </row>
    <row r="2000" spans="1:10" x14ac:dyDescent="0.25">
      <c r="A2000" s="10" t="str">
        <f>IF(B2000="","",COUNTA($B$33:B2000)-COUNTBLANK($B$33:B2000))</f>
        <v/>
      </c>
      <c r="B2000" s="1"/>
      <c r="C2000" s="10" t="str">
        <f>IF(B2000="","",AVERAGE($B$33:B2000))</f>
        <v/>
      </c>
      <c r="D2000" s="10" t="str">
        <f>IF(B2000="","",_xlfn.STDEV.S($B$33:B2000))</f>
        <v/>
      </c>
      <c r="E2000" s="82" t="str">
        <f t="shared" si="191"/>
        <v/>
      </c>
      <c r="F2000" s="80" t="str">
        <f t="shared" si="188"/>
        <v/>
      </c>
      <c r="G2000" s="80" t="str">
        <f t="shared" si="189"/>
        <v/>
      </c>
      <c r="H2000" s="81" t="str">
        <f t="shared" si="192"/>
        <v/>
      </c>
      <c r="I2000" s="83" t="str">
        <f t="shared" ref="I2000:I2063" si="193">IF(D2000="","",_xlfn.CONFIDENCE.NORM(1-$C$11,E2000,A2000))</f>
        <v/>
      </c>
      <c r="J2000" s="10" t="str">
        <f t="shared" si="190"/>
        <v/>
      </c>
    </row>
    <row r="2001" spans="1:10" x14ac:dyDescent="0.25">
      <c r="A2001" s="10" t="str">
        <f>IF(B2001="","",COUNTA($B$33:B2001)-COUNTBLANK($B$33:B2001))</f>
        <v/>
      </c>
      <c r="B2001" s="1"/>
      <c r="C2001" s="10" t="str">
        <f>IF(B2001="","",AVERAGE($B$33:B2001))</f>
        <v/>
      </c>
      <c r="D2001" s="10" t="str">
        <f>IF(B2001="","",_xlfn.STDEV.S($B$33:B2001))</f>
        <v/>
      </c>
      <c r="E2001" s="82" t="str">
        <f t="shared" si="191"/>
        <v/>
      </c>
      <c r="F2001" s="80" t="str">
        <f t="shared" si="188"/>
        <v/>
      </c>
      <c r="G2001" s="80" t="str">
        <f t="shared" si="189"/>
        <v/>
      </c>
      <c r="H2001" s="81" t="str">
        <f t="shared" si="192"/>
        <v/>
      </c>
      <c r="I2001" s="83" t="str">
        <f t="shared" si="193"/>
        <v/>
      </c>
      <c r="J2001" s="10" t="str">
        <f t="shared" si="190"/>
        <v/>
      </c>
    </row>
    <row r="2002" spans="1:10" x14ac:dyDescent="0.25">
      <c r="A2002" s="10" t="str">
        <f>IF(B2002="","",COUNTA($B$33:B2002)-COUNTBLANK($B$33:B2002))</f>
        <v/>
      </c>
      <c r="B2002" s="1"/>
      <c r="C2002" s="10" t="str">
        <f>IF(B2002="","",AVERAGE($B$33:B2002))</f>
        <v/>
      </c>
      <c r="D2002" s="10" t="str">
        <f>IF(B2002="","",_xlfn.STDEV.S($B$33:B2002))</f>
        <v/>
      </c>
      <c r="E2002" s="82" t="str">
        <f t="shared" si="191"/>
        <v/>
      </c>
      <c r="F2002" s="80" t="str">
        <f t="shared" si="188"/>
        <v/>
      </c>
      <c r="G2002" s="80" t="str">
        <f t="shared" si="189"/>
        <v/>
      </c>
      <c r="H2002" s="81" t="str">
        <f t="shared" si="192"/>
        <v/>
      </c>
      <c r="I2002" s="83" t="str">
        <f t="shared" si="193"/>
        <v/>
      </c>
      <c r="J2002" s="10" t="str">
        <f t="shared" si="190"/>
        <v/>
      </c>
    </row>
    <row r="2003" spans="1:10" x14ac:dyDescent="0.25">
      <c r="A2003" s="10" t="str">
        <f>IF(B2003="","",COUNTA($B$33:B2003)-COUNTBLANK($B$33:B2003))</f>
        <v/>
      </c>
      <c r="B2003" s="1"/>
      <c r="C2003" s="10" t="str">
        <f>IF(B2003="","",AVERAGE($B$33:B2003))</f>
        <v/>
      </c>
      <c r="D2003" s="10" t="str">
        <f>IF(B2003="","",_xlfn.STDEV.S($B$33:B2003))</f>
        <v/>
      </c>
      <c r="E2003" s="82" t="str">
        <f t="shared" si="191"/>
        <v/>
      </c>
      <c r="F2003" s="80" t="str">
        <f t="shared" si="188"/>
        <v/>
      </c>
      <c r="G2003" s="80" t="str">
        <f t="shared" si="189"/>
        <v/>
      </c>
      <c r="H2003" s="81" t="str">
        <f t="shared" si="192"/>
        <v/>
      </c>
      <c r="I2003" s="83" t="str">
        <f t="shared" si="193"/>
        <v/>
      </c>
      <c r="J2003" s="10" t="str">
        <f t="shared" si="190"/>
        <v/>
      </c>
    </row>
    <row r="2004" spans="1:10" x14ac:dyDescent="0.25">
      <c r="A2004" s="10" t="str">
        <f>IF(B2004="","",COUNTA($B$33:B2004)-COUNTBLANK($B$33:B2004))</f>
        <v/>
      </c>
      <c r="B2004" s="1"/>
      <c r="C2004" s="10" t="str">
        <f>IF(B2004="","",AVERAGE($B$33:B2004))</f>
        <v/>
      </c>
      <c r="D2004" s="10" t="str">
        <f>IF(B2004="","",_xlfn.STDEV.S($B$33:B2004))</f>
        <v/>
      </c>
      <c r="E2004" s="82" t="str">
        <f t="shared" si="191"/>
        <v/>
      </c>
      <c r="F2004" s="80" t="str">
        <f t="shared" si="188"/>
        <v/>
      </c>
      <c r="G2004" s="80" t="str">
        <f t="shared" si="189"/>
        <v/>
      </c>
      <c r="H2004" s="81" t="str">
        <f t="shared" si="192"/>
        <v/>
      </c>
      <c r="I2004" s="83" t="str">
        <f t="shared" si="193"/>
        <v/>
      </c>
      <c r="J2004" s="10" t="str">
        <f t="shared" si="190"/>
        <v/>
      </c>
    </row>
    <row r="2005" spans="1:10" x14ac:dyDescent="0.25">
      <c r="A2005" s="10" t="str">
        <f>IF(B2005="","",COUNTA($B$33:B2005)-COUNTBLANK($B$33:B2005))</f>
        <v/>
      </c>
      <c r="B2005" s="1"/>
      <c r="C2005" s="10" t="str">
        <f>IF(B2005="","",AVERAGE($B$33:B2005))</f>
        <v/>
      </c>
      <c r="D2005" s="10" t="str">
        <f>IF(B2005="","",_xlfn.STDEV.S($B$33:B2005))</f>
        <v/>
      </c>
      <c r="E2005" s="82" t="str">
        <f t="shared" si="191"/>
        <v/>
      </c>
      <c r="F2005" s="80" t="str">
        <f t="shared" si="188"/>
        <v/>
      </c>
      <c r="G2005" s="80" t="str">
        <f t="shared" si="189"/>
        <v/>
      </c>
      <c r="H2005" s="81" t="str">
        <f t="shared" si="192"/>
        <v/>
      </c>
      <c r="I2005" s="83" t="str">
        <f t="shared" si="193"/>
        <v/>
      </c>
      <c r="J2005" s="10" t="str">
        <f t="shared" si="190"/>
        <v/>
      </c>
    </row>
    <row r="2006" spans="1:10" x14ac:dyDescent="0.25">
      <c r="A2006" s="10" t="str">
        <f>IF(B2006="","",COUNTA($B$33:B2006)-COUNTBLANK($B$33:B2006))</f>
        <v/>
      </c>
      <c r="B2006" s="1"/>
      <c r="C2006" s="10" t="str">
        <f>IF(B2006="","",AVERAGE($B$33:B2006))</f>
        <v/>
      </c>
      <c r="D2006" s="10" t="str">
        <f>IF(B2006="","",_xlfn.STDEV.S($B$33:B2006))</f>
        <v/>
      </c>
      <c r="E2006" s="82" t="str">
        <f t="shared" si="191"/>
        <v/>
      </c>
      <c r="F2006" s="80" t="str">
        <f t="shared" si="188"/>
        <v/>
      </c>
      <c r="G2006" s="80" t="str">
        <f t="shared" si="189"/>
        <v/>
      </c>
      <c r="H2006" s="81" t="str">
        <f t="shared" si="192"/>
        <v/>
      </c>
      <c r="I2006" s="83" t="str">
        <f t="shared" si="193"/>
        <v/>
      </c>
      <c r="J2006" s="10" t="str">
        <f t="shared" si="190"/>
        <v/>
      </c>
    </row>
    <row r="2007" spans="1:10" x14ac:dyDescent="0.25">
      <c r="A2007" s="10" t="str">
        <f>IF(B2007="","",COUNTA($B$33:B2007)-COUNTBLANK($B$33:B2007))</f>
        <v/>
      </c>
      <c r="B2007" s="1"/>
      <c r="C2007" s="10" t="str">
        <f>IF(B2007="","",AVERAGE($B$33:B2007))</f>
        <v/>
      </c>
      <c r="D2007" s="10" t="str">
        <f>IF(B2007="","",_xlfn.STDEV.S($B$33:B2007))</f>
        <v/>
      </c>
      <c r="E2007" s="82" t="str">
        <f t="shared" si="191"/>
        <v/>
      </c>
      <c r="F2007" s="80" t="str">
        <f t="shared" si="188"/>
        <v/>
      </c>
      <c r="G2007" s="80" t="str">
        <f t="shared" si="189"/>
        <v/>
      </c>
      <c r="H2007" s="81" t="str">
        <f t="shared" si="192"/>
        <v/>
      </c>
      <c r="I2007" s="83" t="str">
        <f t="shared" si="193"/>
        <v/>
      </c>
      <c r="J2007" s="10" t="str">
        <f t="shared" si="190"/>
        <v/>
      </c>
    </row>
    <row r="2008" spans="1:10" x14ac:dyDescent="0.25">
      <c r="A2008" s="10" t="str">
        <f>IF(B2008="","",COUNTA($B$33:B2008)-COUNTBLANK($B$33:B2008))</f>
        <v/>
      </c>
      <c r="B2008" s="1"/>
      <c r="C2008" s="10" t="str">
        <f>IF(B2008="","",AVERAGE($B$33:B2008))</f>
        <v/>
      </c>
      <c r="D2008" s="10" t="str">
        <f>IF(B2008="","",_xlfn.STDEV.S($B$33:B2008))</f>
        <v/>
      </c>
      <c r="E2008" s="82" t="str">
        <f t="shared" si="191"/>
        <v/>
      </c>
      <c r="F2008" s="80" t="str">
        <f t="shared" si="188"/>
        <v/>
      </c>
      <c r="G2008" s="80" t="str">
        <f t="shared" si="189"/>
        <v/>
      </c>
      <c r="H2008" s="81" t="str">
        <f t="shared" si="192"/>
        <v/>
      </c>
      <c r="I2008" s="83" t="str">
        <f t="shared" si="193"/>
        <v/>
      </c>
      <c r="J2008" s="10" t="str">
        <f t="shared" si="190"/>
        <v/>
      </c>
    </row>
    <row r="2009" spans="1:10" x14ac:dyDescent="0.25">
      <c r="A2009" s="10" t="str">
        <f>IF(B2009="","",COUNTA($B$33:B2009)-COUNTBLANK($B$33:B2009))</f>
        <v/>
      </c>
      <c r="B2009" s="1"/>
      <c r="C2009" s="10" t="str">
        <f>IF(B2009="","",AVERAGE($B$33:B2009))</f>
        <v/>
      </c>
      <c r="D2009" s="10" t="str">
        <f>IF(B2009="","",_xlfn.STDEV.S($B$33:B2009))</f>
        <v/>
      </c>
      <c r="E2009" s="82" t="str">
        <f t="shared" si="191"/>
        <v/>
      </c>
      <c r="F2009" s="80" t="str">
        <f t="shared" si="188"/>
        <v/>
      </c>
      <c r="G2009" s="80" t="str">
        <f t="shared" si="189"/>
        <v/>
      </c>
      <c r="H2009" s="81" t="str">
        <f t="shared" si="192"/>
        <v/>
      </c>
      <c r="I2009" s="83" t="str">
        <f t="shared" si="193"/>
        <v/>
      </c>
      <c r="J2009" s="10" t="str">
        <f t="shared" si="190"/>
        <v/>
      </c>
    </row>
    <row r="2010" spans="1:10" x14ac:dyDescent="0.25">
      <c r="A2010" s="10" t="str">
        <f>IF(B2010="","",COUNTA($B$33:B2010)-COUNTBLANK($B$33:B2010))</f>
        <v/>
      </c>
      <c r="B2010" s="1"/>
      <c r="C2010" s="10" t="str">
        <f>IF(B2010="","",AVERAGE($B$33:B2010))</f>
        <v/>
      </c>
      <c r="D2010" s="10" t="str">
        <f>IF(B2010="","",_xlfn.STDEV.S($B$33:B2010))</f>
        <v/>
      </c>
      <c r="E2010" s="82" t="str">
        <f t="shared" si="191"/>
        <v/>
      </c>
      <c r="F2010" s="80" t="str">
        <f t="shared" si="188"/>
        <v/>
      </c>
      <c r="G2010" s="80" t="str">
        <f t="shared" si="189"/>
        <v/>
      </c>
      <c r="H2010" s="81" t="str">
        <f t="shared" si="192"/>
        <v/>
      </c>
      <c r="I2010" s="83" t="str">
        <f t="shared" si="193"/>
        <v/>
      </c>
      <c r="J2010" s="10" t="str">
        <f t="shared" si="190"/>
        <v/>
      </c>
    </row>
    <row r="2011" spans="1:10" x14ac:dyDescent="0.25">
      <c r="A2011" s="10" t="str">
        <f>IF(B2011="","",COUNTA($B$33:B2011)-COUNTBLANK($B$33:B2011))</f>
        <v/>
      </c>
      <c r="B2011" s="1"/>
      <c r="C2011" s="10" t="str">
        <f>IF(B2011="","",AVERAGE($B$33:B2011))</f>
        <v/>
      </c>
      <c r="D2011" s="10" t="str">
        <f>IF(B2011="","",_xlfn.STDEV.S($B$33:B2011))</f>
        <v/>
      </c>
      <c r="E2011" s="82" t="str">
        <f t="shared" si="191"/>
        <v/>
      </c>
      <c r="F2011" s="80" t="str">
        <f t="shared" si="188"/>
        <v/>
      </c>
      <c r="G2011" s="80" t="str">
        <f t="shared" si="189"/>
        <v/>
      </c>
      <c r="H2011" s="81" t="str">
        <f t="shared" si="192"/>
        <v/>
      </c>
      <c r="I2011" s="83" t="str">
        <f t="shared" si="193"/>
        <v/>
      </c>
      <c r="J2011" s="10" t="str">
        <f t="shared" si="190"/>
        <v/>
      </c>
    </row>
    <row r="2012" spans="1:10" x14ac:dyDescent="0.25">
      <c r="A2012" s="10" t="str">
        <f>IF(B2012="","",COUNTA($B$33:B2012)-COUNTBLANK($B$33:B2012))</f>
        <v/>
      </c>
      <c r="B2012" s="1"/>
      <c r="C2012" s="10" t="str">
        <f>IF(B2012="","",AVERAGE($B$33:B2012))</f>
        <v/>
      </c>
      <c r="D2012" s="10" t="str">
        <f>IF(B2012="","",_xlfn.STDEV.S($B$33:B2012))</f>
        <v/>
      </c>
      <c r="E2012" s="82" t="str">
        <f t="shared" si="191"/>
        <v/>
      </c>
      <c r="F2012" s="80" t="str">
        <f t="shared" si="188"/>
        <v/>
      </c>
      <c r="G2012" s="80" t="str">
        <f t="shared" si="189"/>
        <v/>
      </c>
      <c r="H2012" s="81" t="str">
        <f t="shared" si="192"/>
        <v/>
      </c>
      <c r="I2012" s="83" t="str">
        <f t="shared" si="193"/>
        <v/>
      </c>
      <c r="J2012" s="10" t="str">
        <f t="shared" si="190"/>
        <v/>
      </c>
    </row>
    <row r="2013" spans="1:10" x14ac:dyDescent="0.25">
      <c r="A2013" s="10" t="str">
        <f>IF(B2013="","",COUNTA($B$33:B2013)-COUNTBLANK($B$33:B2013))</f>
        <v/>
      </c>
      <c r="B2013" s="1"/>
      <c r="C2013" s="10" t="str">
        <f>IF(B2013="","",AVERAGE($B$33:B2013))</f>
        <v/>
      </c>
      <c r="D2013" s="10" t="str">
        <f>IF(B2013="","",_xlfn.STDEV.S($B$33:B2013))</f>
        <v/>
      </c>
      <c r="E2013" s="82" t="str">
        <f t="shared" si="191"/>
        <v/>
      </c>
      <c r="F2013" s="80" t="str">
        <f t="shared" si="188"/>
        <v/>
      </c>
      <c r="G2013" s="80" t="str">
        <f t="shared" si="189"/>
        <v/>
      </c>
      <c r="H2013" s="81" t="str">
        <f t="shared" si="192"/>
        <v/>
      </c>
      <c r="I2013" s="83" t="str">
        <f t="shared" si="193"/>
        <v/>
      </c>
      <c r="J2013" s="10" t="str">
        <f t="shared" si="190"/>
        <v/>
      </c>
    </row>
    <row r="2014" spans="1:10" x14ac:dyDescent="0.25">
      <c r="A2014" s="10" t="str">
        <f>IF(B2014="","",COUNTA($B$33:B2014)-COUNTBLANK($B$33:B2014))</f>
        <v/>
      </c>
      <c r="B2014" s="1"/>
      <c r="C2014" s="10" t="str">
        <f>IF(B2014="","",AVERAGE($B$33:B2014))</f>
        <v/>
      </c>
      <c r="D2014" s="10" t="str">
        <f>IF(B2014="","",_xlfn.STDEV.S($B$33:B2014))</f>
        <v/>
      </c>
      <c r="E2014" s="82" t="str">
        <f t="shared" si="191"/>
        <v/>
      </c>
      <c r="F2014" s="80" t="str">
        <f t="shared" si="188"/>
        <v/>
      </c>
      <c r="G2014" s="80" t="str">
        <f t="shared" si="189"/>
        <v/>
      </c>
      <c r="H2014" s="81" t="str">
        <f t="shared" si="192"/>
        <v/>
      </c>
      <c r="I2014" s="83" t="str">
        <f t="shared" si="193"/>
        <v/>
      </c>
      <c r="J2014" s="10" t="str">
        <f t="shared" si="190"/>
        <v/>
      </c>
    </row>
    <row r="2015" spans="1:10" x14ac:dyDescent="0.25">
      <c r="A2015" s="10" t="str">
        <f>IF(B2015="","",COUNTA($B$33:B2015)-COUNTBLANK($B$33:B2015))</f>
        <v/>
      </c>
      <c r="B2015" s="1"/>
      <c r="C2015" s="10" t="str">
        <f>IF(B2015="","",AVERAGE($B$33:B2015))</f>
        <v/>
      </c>
      <c r="D2015" s="10" t="str">
        <f>IF(B2015="","",_xlfn.STDEV.S($B$33:B2015))</f>
        <v/>
      </c>
      <c r="E2015" s="82" t="str">
        <f t="shared" si="191"/>
        <v/>
      </c>
      <c r="F2015" s="80" t="str">
        <f t="shared" si="188"/>
        <v/>
      </c>
      <c r="G2015" s="80" t="str">
        <f t="shared" si="189"/>
        <v/>
      </c>
      <c r="H2015" s="81" t="str">
        <f t="shared" si="192"/>
        <v/>
      </c>
      <c r="I2015" s="83" t="str">
        <f t="shared" si="193"/>
        <v/>
      </c>
      <c r="J2015" s="10" t="str">
        <f t="shared" si="190"/>
        <v/>
      </c>
    </row>
    <row r="2016" spans="1:10" x14ac:dyDescent="0.25">
      <c r="A2016" s="10" t="str">
        <f>IF(B2016="","",COUNTA($B$33:B2016)-COUNTBLANK($B$33:B2016))</f>
        <v/>
      </c>
      <c r="B2016" s="1"/>
      <c r="C2016" s="10" t="str">
        <f>IF(B2016="","",AVERAGE($B$33:B2016))</f>
        <v/>
      </c>
      <c r="D2016" s="10" t="str">
        <f>IF(B2016="","",_xlfn.STDEV.S($B$33:B2016))</f>
        <v/>
      </c>
      <c r="E2016" s="82" t="str">
        <f t="shared" si="191"/>
        <v/>
      </c>
      <c r="F2016" s="80" t="str">
        <f t="shared" si="188"/>
        <v/>
      </c>
      <c r="G2016" s="80" t="str">
        <f t="shared" si="189"/>
        <v/>
      </c>
      <c r="H2016" s="81" t="str">
        <f t="shared" si="192"/>
        <v/>
      </c>
      <c r="I2016" s="83" t="str">
        <f t="shared" si="193"/>
        <v/>
      </c>
      <c r="J2016" s="10" t="str">
        <f t="shared" si="190"/>
        <v/>
      </c>
    </row>
    <row r="2017" spans="1:10" x14ac:dyDescent="0.25">
      <c r="A2017" s="10" t="str">
        <f>IF(B2017="","",COUNTA($B$33:B2017)-COUNTBLANK($B$33:B2017))</f>
        <v/>
      </c>
      <c r="B2017" s="1"/>
      <c r="C2017" s="10" t="str">
        <f>IF(B2017="","",AVERAGE($B$33:B2017))</f>
        <v/>
      </c>
      <c r="D2017" s="10" t="str">
        <f>IF(B2017="","",_xlfn.STDEV.S($B$33:B2017))</f>
        <v/>
      </c>
      <c r="E2017" s="82" t="str">
        <f t="shared" si="191"/>
        <v/>
      </c>
      <c r="F2017" s="80" t="str">
        <f t="shared" si="188"/>
        <v/>
      </c>
      <c r="G2017" s="80" t="str">
        <f t="shared" si="189"/>
        <v/>
      </c>
      <c r="H2017" s="81" t="str">
        <f t="shared" si="192"/>
        <v/>
      </c>
      <c r="I2017" s="83" t="str">
        <f t="shared" si="193"/>
        <v/>
      </c>
      <c r="J2017" s="10" t="str">
        <f t="shared" si="190"/>
        <v/>
      </c>
    </row>
    <row r="2018" spans="1:10" x14ac:dyDescent="0.25">
      <c r="A2018" s="10" t="str">
        <f>IF(B2018="","",COUNTA($B$33:B2018)-COUNTBLANK($B$33:B2018))</f>
        <v/>
      </c>
      <c r="B2018" s="1"/>
      <c r="C2018" s="10" t="str">
        <f>IF(B2018="","",AVERAGE($B$33:B2018))</f>
        <v/>
      </c>
      <c r="D2018" s="10" t="str">
        <f>IF(B2018="","",_xlfn.STDEV.S($B$33:B2018))</f>
        <v/>
      </c>
      <c r="E2018" s="82" t="str">
        <f t="shared" si="191"/>
        <v/>
      </c>
      <c r="F2018" s="80" t="str">
        <f t="shared" ref="F2018:F2081" si="194">IF(D2018="","",($C$5-$C$4)/(6*D2018))</f>
        <v/>
      </c>
      <c r="G2018" s="80" t="str">
        <f t="shared" ref="G2018:G2081" si="195">IF(D2018="","",MIN(($C$5-C2018)/(3*D2018),(C2018-$C$4)/(3*D2018)))</f>
        <v/>
      </c>
      <c r="H2018" s="81" t="str">
        <f t="shared" si="192"/>
        <v/>
      </c>
      <c r="I2018" s="83" t="str">
        <f t="shared" si="193"/>
        <v/>
      </c>
      <c r="J2018" s="10" t="str">
        <f t="shared" ref="J2018:J2081" si="196">IF(B2018="","",B2018)</f>
        <v/>
      </c>
    </row>
    <row r="2019" spans="1:10" x14ac:dyDescent="0.25">
      <c r="A2019" s="10" t="str">
        <f>IF(B2019="","",COUNTA($B$33:B2019)-COUNTBLANK($B$33:B2019))</f>
        <v/>
      </c>
      <c r="B2019" s="1"/>
      <c r="C2019" s="10" t="str">
        <f>IF(B2019="","",AVERAGE($B$33:B2019))</f>
        <v/>
      </c>
      <c r="D2019" s="10" t="str">
        <f>IF(B2019="","",_xlfn.STDEV.S($B$33:B2019))</f>
        <v/>
      </c>
      <c r="E2019" s="82" t="str">
        <f t="shared" si="191"/>
        <v/>
      </c>
      <c r="F2019" s="80" t="str">
        <f t="shared" si="194"/>
        <v/>
      </c>
      <c r="G2019" s="80" t="str">
        <f t="shared" si="195"/>
        <v/>
      </c>
      <c r="H2019" s="81" t="str">
        <f t="shared" si="192"/>
        <v/>
      </c>
      <c r="I2019" s="83" t="str">
        <f t="shared" si="193"/>
        <v/>
      </c>
      <c r="J2019" s="10" t="str">
        <f t="shared" si="196"/>
        <v/>
      </c>
    </row>
    <row r="2020" spans="1:10" x14ac:dyDescent="0.25">
      <c r="A2020" s="10" t="str">
        <f>IF(B2020="","",COUNTA($B$33:B2020)-COUNTBLANK($B$33:B2020))</f>
        <v/>
      </c>
      <c r="B2020" s="1"/>
      <c r="C2020" s="10" t="str">
        <f>IF(B2020="","",AVERAGE($B$33:B2020))</f>
        <v/>
      </c>
      <c r="D2020" s="10" t="str">
        <f>IF(B2020="","",_xlfn.STDEV.S($B$33:B2020))</f>
        <v/>
      </c>
      <c r="E2020" s="82" t="str">
        <f t="shared" si="191"/>
        <v/>
      </c>
      <c r="F2020" s="80" t="str">
        <f t="shared" si="194"/>
        <v/>
      </c>
      <c r="G2020" s="80" t="str">
        <f t="shared" si="195"/>
        <v/>
      </c>
      <c r="H2020" s="81" t="str">
        <f t="shared" si="192"/>
        <v/>
      </c>
      <c r="I2020" s="83" t="str">
        <f t="shared" si="193"/>
        <v/>
      </c>
      <c r="J2020" s="10" t="str">
        <f t="shared" si="196"/>
        <v/>
      </c>
    </row>
    <row r="2021" spans="1:10" x14ac:dyDescent="0.25">
      <c r="A2021" s="10" t="str">
        <f>IF(B2021="","",COUNTA($B$33:B2021)-COUNTBLANK($B$33:B2021))</f>
        <v/>
      </c>
      <c r="B2021" s="1"/>
      <c r="C2021" s="10" t="str">
        <f>IF(B2021="","",AVERAGE($B$33:B2021))</f>
        <v/>
      </c>
      <c r="D2021" s="10" t="str">
        <f>IF(B2021="","",_xlfn.STDEV.S($B$33:B2021))</f>
        <v/>
      </c>
      <c r="E2021" s="82" t="str">
        <f t="shared" si="191"/>
        <v/>
      </c>
      <c r="F2021" s="80" t="str">
        <f t="shared" si="194"/>
        <v/>
      </c>
      <c r="G2021" s="80" t="str">
        <f t="shared" si="195"/>
        <v/>
      </c>
      <c r="H2021" s="81" t="str">
        <f t="shared" si="192"/>
        <v/>
      </c>
      <c r="I2021" s="83" t="str">
        <f t="shared" si="193"/>
        <v/>
      </c>
      <c r="J2021" s="10" t="str">
        <f t="shared" si="196"/>
        <v/>
      </c>
    </row>
    <row r="2022" spans="1:10" x14ac:dyDescent="0.25">
      <c r="A2022" s="10" t="str">
        <f>IF(B2022="","",COUNTA($B$33:B2022)-COUNTBLANK($B$33:B2022))</f>
        <v/>
      </c>
      <c r="B2022" s="1"/>
      <c r="C2022" s="10" t="str">
        <f>IF(B2022="","",AVERAGE($B$33:B2022))</f>
        <v/>
      </c>
      <c r="D2022" s="10" t="str">
        <f>IF(B2022="","",_xlfn.STDEV.S($B$33:B2022))</f>
        <v/>
      </c>
      <c r="E2022" s="82" t="str">
        <f t="shared" ref="E2022:E2085" si="197">IF(D2022="","",D2022/C2022)</f>
        <v/>
      </c>
      <c r="F2022" s="80" t="str">
        <f t="shared" si="194"/>
        <v/>
      </c>
      <c r="G2022" s="80" t="str">
        <f t="shared" si="195"/>
        <v/>
      </c>
      <c r="H2022" s="81" t="str">
        <f t="shared" ref="H2022:H2085" si="198">IF(D2022="","",F2022/(1+9*(F2022-G2022)^2))</f>
        <v/>
      </c>
      <c r="I2022" s="83" t="str">
        <f t="shared" si="193"/>
        <v/>
      </c>
      <c r="J2022" s="10" t="str">
        <f t="shared" si="196"/>
        <v/>
      </c>
    </row>
    <row r="2023" spans="1:10" x14ac:dyDescent="0.25">
      <c r="A2023" s="10" t="str">
        <f>IF(B2023="","",COUNTA($B$33:B2023)-COUNTBLANK($B$33:B2023))</f>
        <v/>
      </c>
      <c r="B2023" s="1"/>
      <c r="C2023" s="10" t="str">
        <f>IF(B2023="","",AVERAGE($B$33:B2023))</f>
        <v/>
      </c>
      <c r="D2023" s="10" t="str">
        <f>IF(B2023="","",_xlfn.STDEV.S($B$33:B2023))</f>
        <v/>
      </c>
      <c r="E2023" s="82" t="str">
        <f t="shared" si="197"/>
        <v/>
      </c>
      <c r="F2023" s="80" t="str">
        <f t="shared" si="194"/>
        <v/>
      </c>
      <c r="G2023" s="80" t="str">
        <f t="shared" si="195"/>
        <v/>
      </c>
      <c r="H2023" s="81" t="str">
        <f t="shared" si="198"/>
        <v/>
      </c>
      <c r="I2023" s="83" t="str">
        <f t="shared" si="193"/>
        <v/>
      </c>
      <c r="J2023" s="10" t="str">
        <f t="shared" si="196"/>
        <v/>
      </c>
    </row>
    <row r="2024" spans="1:10" x14ac:dyDescent="0.25">
      <c r="A2024" s="10" t="str">
        <f>IF(B2024="","",COUNTA($B$33:B2024)-COUNTBLANK($B$33:B2024))</f>
        <v/>
      </c>
      <c r="B2024" s="1"/>
      <c r="C2024" s="10" t="str">
        <f>IF(B2024="","",AVERAGE($B$33:B2024))</f>
        <v/>
      </c>
      <c r="D2024" s="10" t="str">
        <f>IF(B2024="","",_xlfn.STDEV.S($B$33:B2024))</f>
        <v/>
      </c>
      <c r="E2024" s="82" t="str">
        <f t="shared" si="197"/>
        <v/>
      </c>
      <c r="F2024" s="80" t="str">
        <f t="shared" si="194"/>
        <v/>
      </c>
      <c r="G2024" s="80" t="str">
        <f t="shared" si="195"/>
        <v/>
      </c>
      <c r="H2024" s="81" t="str">
        <f t="shared" si="198"/>
        <v/>
      </c>
      <c r="I2024" s="83" t="str">
        <f t="shared" si="193"/>
        <v/>
      </c>
      <c r="J2024" s="10" t="str">
        <f t="shared" si="196"/>
        <v/>
      </c>
    </row>
    <row r="2025" spans="1:10" x14ac:dyDescent="0.25">
      <c r="A2025" s="10" t="str">
        <f>IF(B2025="","",COUNTA($B$33:B2025)-COUNTBLANK($B$33:B2025))</f>
        <v/>
      </c>
      <c r="B2025" s="1"/>
      <c r="C2025" s="10" t="str">
        <f>IF(B2025="","",AVERAGE($B$33:B2025))</f>
        <v/>
      </c>
      <c r="D2025" s="10" t="str">
        <f>IF(B2025="","",_xlfn.STDEV.S($B$33:B2025))</f>
        <v/>
      </c>
      <c r="E2025" s="82" t="str">
        <f t="shared" si="197"/>
        <v/>
      </c>
      <c r="F2025" s="80" t="str">
        <f t="shared" si="194"/>
        <v/>
      </c>
      <c r="G2025" s="80" t="str">
        <f t="shared" si="195"/>
        <v/>
      </c>
      <c r="H2025" s="81" t="str">
        <f t="shared" si="198"/>
        <v/>
      </c>
      <c r="I2025" s="83" t="str">
        <f t="shared" si="193"/>
        <v/>
      </c>
      <c r="J2025" s="10" t="str">
        <f t="shared" si="196"/>
        <v/>
      </c>
    </row>
    <row r="2026" spans="1:10" x14ac:dyDescent="0.25">
      <c r="A2026" s="10" t="str">
        <f>IF(B2026="","",COUNTA($B$33:B2026)-COUNTBLANK($B$33:B2026))</f>
        <v/>
      </c>
      <c r="B2026" s="1"/>
      <c r="C2026" s="10" t="str">
        <f>IF(B2026="","",AVERAGE($B$33:B2026))</f>
        <v/>
      </c>
      <c r="D2026" s="10" t="str">
        <f>IF(B2026="","",_xlfn.STDEV.S($B$33:B2026))</f>
        <v/>
      </c>
      <c r="E2026" s="82" t="str">
        <f t="shared" si="197"/>
        <v/>
      </c>
      <c r="F2026" s="80" t="str">
        <f t="shared" si="194"/>
        <v/>
      </c>
      <c r="G2026" s="80" t="str">
        <f t="shared" si="195"/>
        <v/>
      </c>
      <c r="H2026" s="81" t="str">
        <f t="shared" si="198"/>
        <v/>
      </c>
      <c r="I2026" s="83" t="str">
        <f t="shared" si="193"/>
        <v/>
      </c>
      <c r="J2026" s="10" t="str">
        <f t="shared" si="196"/>
        <v/>
      </c>
    </row>
    <row r="2027" spans="1:10" x14ac:dyDescent="0.25">
      <c r="A2027" s="10" t="str">
        <f>IF(B2027="","",COUNTA($B$33:B2027)-COUNTBLANK($B$33:B2027))</f>
        <v/>
      </c>
      <c r="B2027" s="1"/>
      <c r="C2027" s="10" t="str">
        <f>IF(B2027="","",AVERAGE($B$33:B2027))</f>
        <v/>
      </c>
      <c r="D2027" s="10" t="str">
        <f>IF(B2027="","",_xlfn.STDEV.S($B$33:B2027))</f>
        <v/>
      </c>
      <c r="E2027" s="82" t="str">
        <f t="shared" si="197"/>
        <v/>
      </c>
      <c r="F2027" s="80" t="str">
        <f t="shared" si="194"/>
        <v/>
      </c>
      <c r="G2027" s="80" t="str">
        <f t="shared" si="195"/>
        <v/>
      </c>
      <c r="H2027" s="81" t="str">
        <f t="shared" si="198"/>
        <v/>
      </c>
      <c r="I2027" s="83" t="str">
        <f t="shared" si="193"/>
        <v/>
      </c>
      <c r="J2027" s="10" t="str">
        <f t="shared" si="196"/>
        <v/>
      </c>
    </row>
    <row r="2028" spans="1:10" x14ac:dyDescent="0.25">
      <c r="A2028" s="10" t="str">
        <f>IF(B2028="","",COUNTA($B$33:B2028)-COUNTBLANK($B$33:B2028))</f>
        <v/>
      </c>
      <c r="B2028" s="1"/>
      <c r="C2028" s="10" t="str">
        <f>IF(B2028="","",AVERAGE($B$33:B2028))</f>
        <v/>
      </c>
      <c r="D2028" s="10" t="str">
        <f>IF(B2028="","",_xlfn.STDEV.S($B$33:B2028))</f>
        <v/>
      </c>
      <c r="E2028" s="82" t="str">
        <f t="shared" si="197"/>
        <v/>
      </c>
      <c r="F2028" s="80" t="str">
        <f t="shared" si="194"/>
        <v/>
      </c>
      <c r="G2028" s="80" t="str">
        <f t="shared" si="195"/>
        <v/>
      </c>
      <c r="H2028" s="81" t="str">
        <f t="shared" si="198"/>
        <v/>
      </c>
      <c r="I2028" s="83" t="str">
        <f t="shared" si="193"/>
        <v/>
      </c>
      <c r="J2028" s="10" t="str">
        <f t="shared" si="196"/>
        <v/>
      </c>
    </row>
    <row r="2029" spans="1:10" x14ac:dyDescent="0.25">
      <c r="A2029" s="10" t="str">
        <f>IF(B2029="","",COUNTA($B$33:B2029)-COUNTBLANK($B$33:B2029))</f>
        <v/>
      </c>
      <c r="B2029" s="1"/>
      <c r="C2029" s="10" t="str">
        <f>IF(B2029="","",AVERAGE($B$33:B2029))</f>
        <v/>
      </c>
      <c r="D2029" s="10" t="str">
        <f>IF(B2029="","",_xlfn.STDEV.S($B$33:B2029))</f>
        <v/>
      </c>
      <c r="E2029" s="82" t="str">
        <f t="shared" si="197"/>
        <v/>
      </c>
      <c r="F2029" s="80" t="str">
        <f t="shared" si="194"/>
        <v/>
      </c>
      <c r="G2029" s="80" t="str">
        <f t="shared" si="195"/>
        <v/>
      </c>
      <c r="H2029" s="81" t="str">
        <f t="shared" si="198"/>
        <v/>
      </c>
      <c r="I2029" s="83" t="str">
        <f t="shared" si="193"/>
        <v/>
      </c>
      <c r="J2029" s="10" t="str">
        <f t="shared" si="196"/>
        <v/>
      </c>
    </row>
    <row r="2030" spans="1:10" x14ac:dyDescent="0.25">
      <c r="A2030" s="10" t="str">
        <f>IF(B2030="","",COUNTA($B$33:B2030)-COUNTBLANK($B$33:B2030))</f>
        <v/>
      </c>
      <c r="B2030" s="1"/>
      <c r="C2030" s="10" t="str">
        <f>IF(B2030="","",AVERAGE($B$33:B2030))</f>
        <v/>
      </c>
      <c r="D2030" s="10" t="str">
        <f>IF(B2030="","",_xlfn.STDEV.S($B$33:B2030))</f>
        <v/>
      </c>
      <c r="E2030" s="82" t="str">
        <f t="shared" si="197"/>
        <v/>
      </c>
      <c r="F2030" s="80" t="str">
        <f t="shared" si="194"/>
        <v/>
      </c>
      <c r="G2030" s="80" t="str">
        <f t="shared" si="195"/>
        <v/>
      </c>
      <c r="H2030" s="81" t="str">
        <f t="shared" si="198"/>
        <v/>
      </c>
      <c r="I2030" s="83" t="str">
        <f t="shared" si="193"/>
        <v/>
      </c>
      <c r="J2030" s="10" t="str">
        <f t="shared" si="196"/>
        <v/>
      </c>
    </row>
    <row r="2031" spans="1:10" x14ac:dyDescent="0.25">
      <c r="A2031" s="10" t="str">
        <f>IF(B2031="","",COUNTA($B$33:B2031)-COUNTBLANK($B$33:B2031))</f>
        <v/>
      </c>
      <c r="B2031" s="1"/>
      <c r="C2031" s="10" t="str">
        <f>IF(B2031="","",AVERAGE($B$33:B2031))</f>
        <v/>
      </c>
      <c r="D2031" s="10" t="str">
        <f>IF(B2031="","",_xlfn.STDEV.S($B$33:B2031))</f>
        <v/>
      </c>
      <c r="E2031" s="82" t="str">
        <f t="shared" si="197"/>
        <v/>
      </c>
      <c r="F2031" s="80" t="str">
        <f t="shared" si="194"/>
        <v/>
      </c>
      <c r="G2031" s="80" t="str">
        <f t="shared" si="195"/>
        <v/>
      </c>
      <c r="H2031" s="81" t="str">
        <f t="shared" si="198"/>
        <v/>
      </c>
      <c r="I2031" s="83" t="str">
        <f t="shared" si="193"/>
        <v/>
      </c>
      <c r="J2031" s="10" t="str">
        <f t="shared" si="196"/>
        <v/>
      </c>
    </row>
    <row r="2032" spans="1:10" x14ac:dyDescent="0.25">
      <c r="A2032" s="10" t="str">
        <f>IF(B2032="","",COUNTA($B$33:B2032)-COUNTBLANK($B$33:B2032))</f>
        <v/>
      </c>
      <c r="B2032" s="1"/>
      <c r="C2032" s="10" t="str">
        <f>IF(B2032="","",AVERAGE($B$33:B2032))</f>
        <v/>
      </c>
      <c r="D2032" s="10" t="str">
        <f>IF(B2032="","",_xlfn.STDEV.S($B$33:B2032))</f>
        <v/>
      </c>
      <c r="E2032" s="82" t="str">
        <f t="shared" si="197"/>
        <v/>
      </c>
      <c r="F2032" s="80" t="str">
        <f t="shared" si="194"/>
        <v/>
      </c>
      <c r="G2032" s="80" t="str">
        <f t="shared" si="195"/>
        <v/>
      </c>
      <c r="H2032" s="81" t="str">
        <f t="shared" si="198"/>
        <v/>
      </c>
      <c r="I2032" s="83" t="str">
        <f t="shared" si="193"/>
        <v/>
      </c>
      <c r="J2032" s="10" t="str">
        <f t="shared" si="196"/>
        <v/>
      </c>
    </row>
    <row r="2033" spans="1:10" x14ac:dyDescent="0.25">
      <c r="A2033" s="10" t="str">
        <f>IF(B2033="","",COUNTA($B$33:B2033)-COUNTBLANK($B$33:B2033))</f>
        <v/>
      </c>
      <c r="B2033" s="1"/>
      <c r="C2033" s="10" t="str">
        <f>IF(B2033="","",AVERAGE($B$33:B2033))</f>
        <v/>
      </c>
      <c r="D2033" s="10" t="str">
        <f>IF(B2033="","",_xlfn.STDEV.S($B$33:B2033))</f>
        <v/>
      </c>
      <c r="E2033" s="82" t="str">
        <f t="shared" si="197"/>
        <v/>
      </c>
      <c r="F2033" s="80" t="str">
        <f t="shared" si="194"/>
        <v/>
      </c>
      <c r="G2033" s="80" t="str">
        <f t="shared" si="195"/>
        <v/>
      </c>
      <c r="H2033" s="81" t="str">
        <f t="shared" si="198"/>
        <v/>
      </c>
      <c r="I2033" s="83" t="str">
        <f t="shared" si="193"/>
        <v/>
      </c>
      <c r="J2033" s="10" t="str">
        <f t="shared" si="196"/>
        <v/>
      </c>
    </row>
    <row r="2034" spans="1:10" x14ac:dyDescent="0.25">
      <c r="A2034" s="10" t="str">
        <f>IF(B2034="","",COUNTA($B$33:B2034)-COUNTBLANK($B$33:B2034))</f>
        <v/>
      </c>
      <c r="B2034" s="1"/>
      <c r="C2034" s="10" t="str">
        <f>IF(B2034="","",AVERAGE($B$33:B2034))</f>
        <v/>
      </c>
      <c r="D2034" s="10" t="str">
        <f>IF(B2034="","",_xlfn.STDEV.S($B$33:B2034))</f>
        <v/>
      </c>
      <c r="E2034" s="82" t="str">
        <f t="shared" si="197"/>
        <v/>
      </c>
      <c r="F2034" s="80" t="str">
        <f t="shared" si="194"/>
        <v/>
      </c>
      <c r="G2034" s="80" t="str">
        <f t="shared" si="195"/>
        <v/>
      </c>
      <c r="H2034" s="81" t="str">
        <f t="shared" si="198"/>
        <v/>
      </c>
      <c r="I2034" s="83" t="str">
        <f t="shared" si="193"/>
        <v/>
      </c>
      <c r="J2034" s="10" t="str">
        <f t="shared" si="196"/>
        <v/>
      </c>
    </row>
    <row r="2035" spans="1:10" x14ac:dyDescent="0.25">
      <c r="A2035" s="10" t="str">
        <f>IF(B2035="","",COUNTA($B$33:B2035)-COUNTBLANK($B$33:B2035))</f>
        <v/>
      </c>
      <c r="B2035" s="1"/>
      <c r="C2035" s="10" t="str">
        <f>IF(B2035="","",AVERAGE($B$33:B2035))</f>
        <v/>
      </c>
      <c r="D2035" s="10" t="str">
        <f>IF(B2035="","",_xlfn.STDEV.S($B$33:B2035))</f>
        <v/>
      </c>
      <c r="E2035" s="82" t="str">
        <f t="shared" si="197"/>
        <v/>
      </c>
      <c r="F2035" s="80" t="str">
        <f t="shared" si="194"/>
        <v/>
      </c>
      <c r="G2035" s="80" t="str">
        <f t="shared" si="195"/>
        <v/>
      </c>
      <c r="H2035" s="81" t="str">
        <f t="shared" si="198"/>
        <v/>
      </c>
      <c r="I2035" s="83" t="str">
        <f t="shared" si="193"/>
        <v/>
      </c>
      <c r="J2035" s="10" t="str">
        <f t="shared" si="196"/>
        <v/>
      </c>
    </row>
    <row r="2036" spans="1:10" x14ac:dyDescent="0.25">
      <c r="A2036" s="10" t="str">
        <f>IF(B2036="","",COUNTA($B$33:B2036)-COUNTBLANK($B$33:B2036))</f>
        <v/>
      </c>
      <c r="B2036" s="1"/>
      <c r="C2036" s="10" t="str">
        <f>IF(B2036="","",AVERAGE($B$33:B2036))</f>
        <v/>
      </c>
      <c r="D2036" s="10" t="str">
        <f>IF(B2036="","",_xlfn.STDEV.S($B$33:B2036))</f>
        <v/>
      </c>
      <c r="E2036" s="82" t="str">
        <f t="shared" si="197"/>
        <v/>
      </c>
      <c r="F2036" s="80" t="str">
        <f t="shared" si="194"/>
        <v/>
      </c>
      <c r="G2036" s="80" t="str">
        <f t="shared" si="195"/>
        <v/>
      </c>
      <c r="H2036" s="81" t="str">
        <f t="shared" si="198"/>
        <v/>
      </c>
      <c r="I2036" s="83" t="str">
        <f t="shared" si="193"/>
        <v/>
      </c>
      <c r="J2036" s="10" t="str">
        <f t="shared" si="196"/>
        <v/>
      </c>
    </row>
    <row r="2037" spans="1:10" x14ac:dyDescent="0.25">
      <c r="A2037" s="10" t="str">
        <f>IF(B2037="","",COUNTA($B$33:B2037)-COUNTBLANK($B$33:B2037))</f>
        <v/>
      </c>
      <c r="B2037" s="1"/>
      <c r="C2037" s="10" t="str">
        <f>IF(B2037="","",AVERAGE($B$33:B2037))</f>
        <v/>
      </c>
      <c r="D2037" s="10" t="str">
        <f>IF(B2037="","",_xlfn.STDEV.S($B$33:B2037))</f>
        <v/>
      </c>
      <c r="E2037" s="82" t="str">
        <f t="shared" si="197"/>
        <v/>
      </c>
      <c r="F2037" s="80" t="str">
        <f t="shared" si="194"/>
        <v/>
      </c>
      <c r="G2037" s="80" t="str">
        <f t="shared" si="195"/>
        <v/>
      </c>
      <c r="H2037" s="81" t="str">
        <f t="shared" si="198"/>
        <v/>
      </c>
      <c r="I2037" s="83" t="str">
        <f t="shared" si="193"/>
        <v/>
      </c>
      <c r="J2037" s="10" t="str">
        <f t="shared" si="196"/>
        <v/>
      </c>
    </row>
    <row r="2038" spans="1:10" x14ac:dyDescent="0.25">
      <c r="A2038" s="10" t="str">
        <f>IF(B2038="","",COUNTA($B$33:B2038)-COUNTBLANK($B$33:B2038))</f>
        <v/>
      </c>
      <c r="B2038" s="1"/>
      <c r="C2038" s="10" t="str">
        <f>IF(B2038="","",AVERAGE($B$33:B2038))</f>
        <v/>
      </c>
      <c r="D2038" s="10" t="str">
        <f>IF(B2038="","",_xlfn.STDEV.S($B$33:B2038))</f>
        <v/>
      </c>
      <c r="E2038" s="82" t="str">
        <f t="shared" si="197"/>
        <v/>
      </c>
      <c r="F2038" s="80" t="str">
        <f t="shared" si="194"/>
        <v/>
      </c>
      <c r="G2038" s="80" t="str">
        <f t="shared" si="195"/>
        <v/>
      </c>
      <c r="H2038" s="81" t="str">
        <f t="shared" si="198"/>
        <v/>
      </c>
      <c r="I2038" s="83" t="str">
        <f t="shared" si="193"/>
        <v/>
      </c>
      <c r="J2038" s="10" t="str">
        <f t="shared" si="196"/>
        <v/>
      </c>
    </row>
    <row r="2039" spans="1:10" x14ac:dyDescent="0.25">
      <c r="A2039" s="10" t="str">
        <f>IF(B2039="","",COUNTA($B$33:B2039)-COUNTBLANK($B$33:B2039))</f>
        <v/>
      </c>
      <c r="B2039" s="1"/>
      <c r="C2039" s="10" t="str">
        <f>IF(B2039="","",AVERAGE($B$33:B2039))</f>
        <v/>
      </c>
      <c r="D2039" s="10" t="str">
        <f>IF(B2039="","",_xlfn.STDEV.S($B$33:B2039))</f>
        <v/>
      </c>
      <c r="E2039" s="82" t="str">
        <f t="shared" si="197"/>
        <v/>
      </c>
      <c r="F2039" s="80" t="str">
        <f t="shared" si="194"/>
        <v/>
      </c>
      <c r="G2039" s="80" t="str">
        <f t="shared" si="195"/>
        <v/>
      </c>
      <c r="H2039" s="81" t="str">
        <f t="shared" si="198"/>
        <v/>
      </c>
      <c r="I2039" s="83" t="str">
        <f t="shared" si="193"/>
        <v/>
      </c>
      <c r="J2039" s="10" t="str">
        <f t="shared" si="196"/>
        <v/>
      </c>
    </row>
    <row r="2040" spans="1:10" x14ac:dyDescent="0.25">
      <c r="A2040" s="10" t="str">
        <f>IF(B2040="","",COUNTA($B$33:B2040)-COUNTBLANK($B$33:B2040))</f>
        <v/>
      </c>
      <c r="B2040" s="1"/>
      <c r="C2040" s="10" t="str">
        <f>IF(B2040="","",AVERAGE($B$33:B2040))</f>
        <v/>
      </c>
      <c r="D2040" s="10" t="str">
        <f>IF(B2040="","",_xlfn.STDEV.S($B$33:B2040))</f>
        <v/>
      </c>
      <c r="E2040" s="82" t="str">
        <f t="shared" si="197"/>
        <v/>
      </c>
      <c r="F2040" s="80" t="str">
        <f t="shared" si="194"/>
        <v/>
      </c>
      <c r="G2040" s="80" t="str">
        <f t="shared" si="195"/>
        <v/>
      </c>
      <c r="H2040" s="81" t="str">
        <f t="shared" si="198"/>
        <v/>
      </c>
      <c r="I2040" s="83" t="str">
        <f t="shared" si="193"/>
        <v/>
      </c>
      <c r="J2040" s="10" t="str">
        <f t="shared" si="196"/>
        <v/>
      </c>
    </row>
    <row r="2041" spans="1:10" x14ac:dyDescent="0.25">
      <c r="A2041" s="10" t="str">
        <f>IF(B2041="","",COUNTA($B$33:B2041)-COUNTBLANK($B$33:B2041))</f>
        <v/>
      </c>
      <c r="B2041" s="1"/>
      <c r="C2041" s="10" t="str">
        <f>IF(B2041="","",AVERAGE($B$33:B2041))</f>
        <v/>
      </c>
      <c r="D2041" s="10" t="str">
        <f>IF(B2041="","",_xlfn.STDEV.S($B$33:B2041))</f>
        <v/>
      </c>
      <c r="E2041" s="82" t="str">
        <f t="shared" si="197"/>
        <v/>
      </c>
      <c r="F2041" s="80" t="str">
        <f t="shared" si="194"/>
        <v/>
      </c>
      <c r="G2041" s="80" t="str">
        <f t="shared" si="195"/>
        <v/>
      </c>
      <c r="H2041" s="81" t="str">
        <f t="shared" si="198"/>
        <v/>
      </c>
      <c r="I2041" s="83" t="str">
        <f t="shared" si="193"/>
        <v/>
      </c>
      <c r="J2041" s="10" t="str">
        <f t="shared" si="196"/>
        <v/>
      </c>
    </row>
    <row r="2042" spans="1:10" x14ac:dyDescent="0.25">
      <c r="A2042" s="10" t="str">
        <f>IF(B2042="","",COUNTA($B$33:B2042)-COUNTBLANK($B$33:B2042))</f>
        <v/>
      </c>
      <c r="B2042" s="1"/>
      <c r="C2042" s="10" t="str">
        <f>IF(B2042="","",AVERAGE($B$33:B2042))</f>
        <v/>
      </c>
      <c r="D2042" s="10" t="str">
        <f>IF(B2042="","",_xlfn.STDEV.S($B$33:B2042))</f>
        <v/>
      </c>
      <c r="E2042" s="82" t="str">
        <f t="shared" si="197"/>
        <v/>
      </c>
      <c r="F2042" s="80" t="str">
        <f t="shared" si="194"/>
        <v/>
      </c>
      <c r="G2042" s="80" t="str">
        <f t="shared" si="195"/>
        <v/>
      </c>
      <c r="H2042" s="81" t="str">
        <f t="shared" si="198"/>
        <v/>
      </c>
      <c r="I2042" s="83" t="str">
        <f t="shared" si="193"/>
        <v/>
      </c>
      <c r="J2042" s="10" t="str">
        <f t="shared" si="196"/>
        <v/>
      </c>
    </row>
    <row r="2043" spans="1:10" x14ac:dyDescent="0.25">
      <c r="A2043" s="10" t="str">
        <f>IF(B2043="","",COUNTA($B$33:B2043)-COUNTBLANK($B$33:B2043))</f>
        <v/>
      </c>
      <c r="B2043" s="1"/>
      <c r="C2043" s="10" t="str">
        <f>IF(B2043="","",AVERAGE($B$33:B2043))</f>
        <v/>
      </c>
      <c r="D2043" s="10" t="str">
        <f>IF(B2043="","",_xlfn.STDEV.S($B$33:B2043))</f>
        <v/>
      </c>
      <c r="E2043" s="82" t="str">
        <f t="shared" si="197"/>
        <v/>
      </c>
      <c r="F2043" s="80" t="str">
        <f t="shared" si="194"/>
        <v/>
      </c>
      <c r="G2043" s="80" t="str">
        <f t="shared" si="195"/>
        <v/>
      </c>
      <c r="H2043" s="81" t="str">
        <f t="shared" si="198"/>
        <v/>
      </c>
      <c r="I2043" s="83" t="str">
        <f t="shared" si="193"/>
        <v/>
      </c>
      <c r="J2043" s="10" t="str">
        <f t="shared" si="196"/>
        <v/>
      </c>
    </row>
    <row r="2044" spans="1:10" x14ac:dyDescent="0.25">
      <c r="A2044" s="10" t="str">
        <f>IF(B2044="","",COUNTA($B$33:B2044)-COUNTBLANK($B$33:B2044))</f>
        <v/>
      </c>
      <c r="B2044" s="1"/>
      <c r="C2044" s="10" t="str">
        <f>IF(B2044="","",AVERAGE($B$33:B2044))</f>
        <v/>
      </c>
      <c r="D2044" s="10" t="str">
        <f>IF(B2044="","",_xlfn.STDEV.S($B$33:B2044))</f>
        <v/>
      </c>
      <c r="E2044" s="82" t="str">
        <f t="shared" si="197"/>
        <v/>
      </c>
      <c r="F2044" s="80" t="str">
        <f t="shared" si="194"/>
        <v/>
      </c>
      <c r="G2044" s="80" t="str">
        <f t="shared" si="195"/>
        <v/>
      </c>
      <c r="H2044" s="81" t="str">
        <f t="shared" si="198"/>
        <v/>
      </c>
      <c r="I2044" s="83" t="str">
        <f t="shared" si="193"/>
        <v/>
      </c>
      <c r="J2044" s="10" t="str">
        <f t="shared" si="196"/>
        <v/>
      </c>
    </row>
    <row r="2045" spans="1:10" x14ac:dyDescent="0.25">
      <c r="A2045" s="10" t="str">
        <f>IF(B2045="","",COUNTA($B$33:B2045)-COUNTBLANK($B$33:B2045))</f>
        <v/>
      </c>
      <c r="B2045" s="1"/>
      <c r="C2045" s="10" t="str">
        <f>IF(B2045="","",AVERAGE($B$33:B2045))</f>
        <v/>
      </c>
      <c r="D2045" s="10" t="str">
        <f>IF(B2045="","",_xlfn.STDEV.S($B$33:B2045))</f>
        <v/>
      </c>
      <c r="E2045" s="82" t="str">
        <f t="shared" si="197"/>
        <v/>
      </c>
      <c r="F2045" s="80" t="str">
        <f t="shared" si="194"/>
        <v/>
      </c>
      <c r="G2045" s="80" t="str">
        <f t="shared" si="195"/>
        <v/>
      </c>
      <c r="H2045" s="81" t="str">
        <f t="shared" si="198"/>
        <v/>
      </c>
      <c r="I2045" s="83" t="str">
        <f t="shared" si="193"/>
        <v/>
      </c>
      <c r="J2045" s="10" t="str">
        <f t="shared" si="196"/>
        <v/>
      </c>
    </row>
    <row r="2046" spans="1:10" x14ac:dyDescent="0.25">
      <c r="A2046" s="10" t="str">
        <f>IF(B2046="","",COUNTA($B$33:B2046)-COUNTBLANK($B$33:B2046))</f>
        <v/>
      </c>
      <c r="B2046" s="1"/>
      <c r="C2046" s="10" t="str">
        <f>IF(B2046="","",AVERAGE($B$33:B2046))</f>
        <v/>
      </c>
      <c r="D2046" s="10" t="str">
        <f>IF(B2046="","",_xlfn.STDEV.S($B$33:B2046))</f>
        <v/>
      </c>
      <c r="E2046" s="82" t="str">
        <f t="shared" si="197"/>
        <v/>
      </c>
      <c r="F2046" s="80" t="str">
        <f t="shared" si="194"/>
        <v/>
      </c>
      <c r="G2046" s="80" t="str">
        <f t="shared" si="195"/>
        <v/>
      </c>
      <c r="H2046" s="81" t="str">
        <f t="shared" si="198"/>
        <v/>
      </c>
      <c r="I2046" s="83" t="str">
        <f t="shared" si="193"/>
        <v/>
      </c>
      <c r="J2046" s="10" t="str">
        <f t="shared" si="196"/>
        <v/>
      </c>
    </row>
    <row r="2047" spans="1:10" x14ac:dyDescent="0.25">
      <c r="A2047" s="10" t="str">
        <f>IF(B2047="","",COUNTA($B$33:B2047)-COUNTBLANK($B$33:B2047))</f>
        <v/>
      </c>
      <c r="B2047" s="1"/>
      <c r="C2047" s="10" t="str">
        <f>IF(B2047="","",AVERAGE($B$33:B2047))</f>
        <v/>
      </c>
      <c r="D2047" s="10" t="str">
        <f>IF(B2047="","",_xlfn.STDEV.S($B$33:B2047))</f>
        <v/>
      </c>
      <c r="E2047" s="82" t="str">
        <f t="shared" si="197"/>
        <v/>
      </c>
      <c r="F2047" s="80" t="str">
        <f t="shared" si="194"/>
        <v/>
      </c>
      <c r="G2047" s="80" t="str">
        <f t="shared" si="195"/>
        <v/>
      </c>
      <c r="H2047" s="81" t="str">
        <f t="shared" si="198"/>
        <v/>
      </c>
      <c r="I2047" s="83" t="str">
        <f t="shared" si="193"/>
        <v/>
      </c>
      <c r="J2047" s="10" t="str">
        <f t="shared" si="196"/>
        <v/>
      </c>
    </row>
    <row r="2048" spans="1:10" x14ac:dyDescent="0.25">
      <c r="A2048" s="10" t="str">
        <f>IF(B2048="","",COUNTA($B$33:B2048)-COUNTBLANK($B$33:B2048))</f>
        <v/>
      </c>
      <c r="B2048" s="1"/>
      <c r="C2048" s="10" t="str">
        <f>IF(B2048="","",AVERAGE($B$33:B2048))</f>
        <v/>
      </c>
      <c r="D2048" s="10" t="str">
        <f>IF(B2048="","",_xlfn.STDEV.S($B$33:B2048))</f>
        <v/>
      </c>
      <c r="E2048" s="82" t="str">
        <f t="shared" si="197"/>
        <v/>
      </c>
      <c r="F2048" s="80" t="str">
        <f t="shared" si="194"/>
        <v/>
      </c>
      <c r="G2048" s="80" t="str">
        <f t="shared" si="195"/>
        <v/>
      </c>
      <c r="H2048" s="81" t="str">
        <f t="shared" si="198"/>
        <v/>
      </c>
      <c r="I2048" s="83" t="str">
        <f t="shared" si="193"/>
        <v/>
      </c>
      <c r="J2048" s="10" t="str">
        <f t="shared" si="196"/>
        <v/>
      </c>
    </row>
    <row r="2049" spans="1:10" x14ac:dyDescent="0.25">
      <c r="A2049" s="10" t="str">
        <f>IF(B2049="","",COUNTA($B$33:B2049)-COUNTBLANK($B$33:B2049))</f>
        <v/>
      </c>
      <c r="B2049" s="1"/>
      <c r="C2049" s="10" t="str">
        <f>IF(B2049="","",AVERAGE($B$33:B2049))</f>
        <v/>
      </c>
      <c r="D2049" s="10" t="str">
        <f>IF(B2049="","",_xlfn.STDEV.S($B$33:B2049))</f>
        <v/>
      </c>
      <c r="E2049" s="82" t="str">
        <f t="shared" si="197"/>
        <v/>
      </c>
      <c r="F2049" s="80" t="str">
        <f t="shared" si="194"/>
        <v/>
      </c>
      <c r="G2049" s="80" t="str">
        <f t="shared" si="195"/>
        <v/>
      </c>
      <c r="H2049" s="81" t="str">
        <f t="shared" si="198"/>
        <v/>
      </c>
      <c r="I2049" s="83" t="str">
        <f t="shared" si="193"/>
        <v/>
      </c>
      <c r="J2049" s="10" t="str">
        <f t="shared" si="196"/>
        <v/>
      </c>
    </row>
    <row r="2050" spans="1:10" x14ac:dyDescent="0.25">
      <c r="A2050" s="10" t="str">
        <f>IF(B2050="","",COUNTA($B$33:B2050)-COUNTBLANK($B$33:B2050))</f>
        <v/>
      </c>
      <c r="B2050" s="1"/>
      <c r="C2050" s="10" t="str">
        <f>IF(B2050="","",AVERAGE($B$33:B2050))</f>
        <v/>
      </c>
      <c r="D2050" s="10" t="str">
        <f>IF(B2050="","",_xlfn.STDEV.S($B$33:B2050))</f>
        <v/>
      </c>
      <c r="E2050" s="82" t="str">
        <f t="shared" si="197"/>
        <v/>
      </c>
      <c r="F2050" s="80" t="str">
        <f t="shared" si="194"/>
        <v/>
      </c>
      <c r="G2050" s="80" t="str">
        <f t="shared" si="195"/>
        <v/>
      </c>
      <c r="H2050" s="81" t="str">
        <f t="shared" si="198"/>
        <v/>
      </c>
      <c r="I2050" s="83" t="str">
        <f t="shared" si="193"/>
        <v/>
      </c>
      <c r="J2050" s="10" t="str">
        <f t="shared" si="196"/>
        <v/>
      </c>
    </row>
    <row r="2051" spans="1:10" x14ac:dyDescent="0.25">
      <c r="A2051" s="10" t="str">
        <f>IF(B2051="","",COUNTA($B$33:B2051)-COUNTBLANK($B$33:B2051))</f>
        <v/>
      </c>
      <c r="B2051" s="1"/>
      <c r="C2051" s="10" t="str">
        <f>IF(B2051="","",AVERAGE($B$33:B2051))</f>
        <v/>
      </c>
      <c r="D2051" s="10" t="str">
        <f>IF(B2051="","",_xlfn.STDEV.S($B$33:B2051))</f>
        <v/>
      </c>
      <c r="E2051" s="82" t="str">
        <f t="shared" si="197"/>
        <v/>
      </c>
      <c r="F2051" s="80" t="str">
        <f t="shared" si="194"/>
        <v/>
      </c>
      <c r="G2051" s="80" t="str">
        <f t="shared" si="195"/>
        <v/>
      </c>
      <c r="H2051" s="81" t="str">
        <f t="shared" si="198"/>
        <v/>
      </c>
      <c r="I2051" s="83" t="str">
        <f t="shared" si="193"/>
        <v/>
      </c>
      <c r="J2051" s="10" t="str">
        <f t="shared" si="196"/>
        <v/>
      </c>
    </row>
    <row r="2052" spans="1:10" x14ac:dyDescent="0.25">
      <c r="A2052" s="10" t="str">
        <f>IF(B2052="","",COUNTA($B$33:B2052)-COUNTBLANK($B$33:B2052))</f>
        <v/>
      </c>
      <c r="B2052" s="1"/>
      <c r="C2052" s="10" t="str">
        <f>IF(B2052="","",AVERAGE($B$33:B2052))</f>
        <v/>
      </c>
      <c r="D2052" s="10" t="str">
        <f>IF(B2052="","",_xlfn.STDEV.S($B$33:B2052))</f>
        <v/>
      </c>
      <c r="E2052" s="82" t="str">
        <f t="shared" si="197"/>
        <v/>
      </c>
      <c r="F2052" s="80" t="str">
        <f t="shared" si="194"/>
        <v/>
      </c>
      <c r="G2052" s="80" t="str">
        <f t="shared" si="195"/>
        <v/>
      </c>
      <c r="H2052" s="81" t="str">
        <f t="shared" si="198"/>
        <v/>
      </c>
      <c r="I2052" s="83" t="str">
        <f t="shared" si="193"/>
        <v/>
      </c>
      <c r="J2052" s="10" t="str">
        <f t="shared" si="196"/>
        <v/>
      </c>
    </row>
    <row r="2053" spans="1:10" x14ac:dyDescent="0.25">
      <c r="A2053" s="10" t="str">
        <f>IF(B2053="","",COUNTA($B$33:B2053)-COUNTBLANK($B$33:B2053))</f>
        <v/>
      </c>
      <c r="B2053" s="1"/>
      <c r="C2053" s="10" t="str">
        <f>IF(B2053="","",AVERAGE($B$33:B2053))</f>
        <v/>
      </c>
      <c r="D2053" s="10" t="str">
        <f>IF(B2053="","",_xlfn.STDEV.S($B$33:B2053))</f>
        <v/>
      </c>
      <c r="E2053" s="82" t="str">
        <f t="shared" si="197"/>
        <v/>
      </c>
      <c r="F2053" s="80" t="str">
        <f t="shared" si="194"/>
        <v/>
      </c>
      <c r="G2053" s="80" t="str">
        <f t="shared" si="195"/>
        <v/>
      </c>
      <c r="H2053" s="81" t="str">
        <f t="shared" si="198"/>
        <v/>
      </c>
      <c r="I2053" s="83" t="str">
        <f t="shared" si="193"/>
        <v/>
      </c>
      <c r="J2053" s="10" t="str">
        <f t="shared" si="196"/>
        <v/>
      </c>
    </row>
    <row r="2054" spans="1:10" x14ac:dyDescent="0.25">
      <c r="A2054" s="10" t="str">
        <f>IF(B2054="","",COUNTA($B$33:B2054)-COUNTBLANK($B$33:B2054))</f>
        <v/>
      </c>
      <c r="B2054" s="1"/>
      <c r="C2054" s="10" t="str">
        <f>IF(B2054="","",AVERAGE($B$33:B2054))</f>
        <v/>
      </c>
      <c r="D2054" s="10" t="str">
        <f>IF(B2054="","",_xlfn.STDEV.S($B$33:B2054))</f>
        <v/>
      </c>
      <c r="E2054" s="82" t="str">
        <f t="shared" si="197"/>
        <v/>
      </c>
      <c r="F2054" s="80" t="str">
        <f t="shared" si="194"/>
        <v/>
      </c>
      <c r="G2054" s="80" t="str">
        <f t="shared" si="195"/>
        <v/>
      </c>
      <c r="H2054" s="81" t="str">
        <f t="shared" si="198"/>
        <v/>
      </c>
      <c r="I2054" s="83" t="str">
        <f t="shared" si="193"/>
        <v/>
      </c>
      <c r="J2054" s="10" t="str">
        <f t="shared" si="196"/>
        <v/>
      </c>
    </row>
    <row r="2055" spans="1:10" x14ac:dyDescent="0.25">
      <c r="A2055" s="10" t="str">
        <f>IF(B2055="","",COUNTA($B$33:B2055)-COUNTBLANK($B$33:B2055))</f>
        <v/>
      </c>
      <c r="B2055" s="1"/>
      <c r="C2055" s="10" t="str">
        <f>IF(B2055="","",AVERAGE($B$33:B2055))</f>
        <v/>
      </c>
      <c r="D2055" s="10" t="str">
        <f>IF(B2055="","",_xlfn.STDEV.S($B$33:B2055))</f>
        <v/>
      </c>
      <c r="E2055" s="82" t="str">
        <f t="shared" si="197"/>
        <v/>
      </c>
      <c r="F2055" s="80" t="str">
        <f t="shared" si="194"/>
        <v/>
      </c>
      <c r="G2055" s="80" t="str">
        <f t="shared" si="195"/>
        <v/>
      </c>
      <c r="H2055" s="81" t="str">
        <f t="shared" si="198"/>
        <v/>
      </c>
      <c r="I2055" s="83" t="str">
        <f t="shared" si="193"/>
        <v/>
      </c>
      <c r="J2055" s="10" t="str">
        <f t="shared" si="196"/>
        <v/>
      </c>
    </row>
    <row r="2056" spans="1:10" x14ac:dyDescent="0.25">
      <c r="A2056" s="10" t="str">
        <f>IF(B2056="","",COUNTA($B$33:B2056)-COUNTBLANK($B$33:B2056))</f>
        <v/>
      </c>
      <c r="B2056" s="1"/>
      <c r="C2056" s="10" t="str">
        <f>IF(B2056="","",AVERAGE($B$33:B2056))</f>
        <v/>
      </c>
      <c r="D2056" s="10" t="str">
        <f>IF(B2056="","",_xlfn.STDEV.S($B$33:B2056))</f>
        <v/>
      </c>
      <c r="E2056" s="82" t="str">
        <f t="shared" si="197"/>
        <v/>
      </c>
      <c r="F2056" s="80" t="str">
        <f t="shared" si="194"/>
        <v/>
      </c>
      <c r="G2056" s="80" t="str">
        <f t="shared" si="195"/>
        <v/>
      </c>
      <c r="H2056" s="81" t="str">
        <f t="shared" si="198"/>
        <v/>
      </c>
      <c r="I2056" s="83" t="str">
        <f t="shared" si="193"/>
        <v/>
      </c>
      <c r="J2056" s="10" t="str">
        <f t="shared" si="196"/>
        <v/>
      </c>
    </row>
    <row r="2057" spans="1:10" x14ac:dyDescent="0.25">
      <c r="A2057" s="10" t="str">
        <f>IF(B2057="","",COUNTA($B$33:B2057)-COUNTBLANK($B$33:B2057))</f>
        <v/>
      </c>
      <c r="B2057" s="1"/>
      <c r="C2057" s="10" t="str">
        <f>IF(B2057="","",AVERAGE($B$33:B2057))</f>
        <v/>
      </c>
      <c r="D2057" s="10" t="str">
        <f>IF(B2057="","",_xlfn.STDEV.S($B$33:B2057))</f>
        <v/>
      </c>
      <c r="E2057" s="82" t="str">
        <f t="shared" si="197"/>
        <v/>
      </c>
      <c r="F2057" s="80" t="str">
        <f t="shared" si="194"/>
        <v/>
      </c>
      <c r="G2057" s="80" t="str">
        <f t="shared" si="195"/>
        <v/>
      </c>
      <c r="H2057" s="81" t="str">
        <f t="shared" si="198"/>
        <v/>
      </c>
      <c r="I2057" s="83" t="str">
        <f t="shared" si="193"/>
        <v/>
      </c>
      <c r="J2057" s="10" t="str">
        <f t="shared" si="196"/>
        <v/>
      </c>
    </row>
    <row r="2058" spans="1:10" x14ac:dyDescent="0.25">
      <c r="A2058" s="10" t="str">
        <f>IF(B2058="","",COUNTA($B$33:B2058)-COUNTBLANK($B$33:B2058))</f>
        <v/>
      </c>
      <c r="B2058" s="1"/>
      <c r="C2058" s="10" t="str">
        <f>IF(B2058="","",AVERAGE($B$33:B2058))</f>
        <v/>
      </c>
      <c r="D2058" s="10" t="str">
        <f>IF(B2058="","",_xlfn.STDEV.S($B$33:B2058))</f>
        <v/>
      </c>
      <c r="E2058" s="82" t="str">
        <f t="shared" si="197"/>
        <v/>
      </c>
      <c r="F2058" s="80" t="str">
        <f t="shared" si="194"/>
        <v/>
      </c>
      <c r="G2058" s="80" t="str">
        <f t="shared" si="195"/>
        <v/>
      </c>
      <c r="H2058" s="81" t="str">
        <f t="shared" si="198"/>
        <v/>
      </c>
      <c r="I2058" s="83" t="str">
        <f t="shared" si="193"/>
        <v/>
      </c>
      <c r="J2058" s="10" t="str">
        <f t="shared" si="196"/>
        <v/>
      </c>
    </row>
    <row r="2059" spans="1:10" x14ac:dyDescent="0.25">
      <c r="A2059" s="10" t="str">
        <f>IF(B2059="","",COUNTA($B$33:B2059)-COUNTBLANK($B$33:B2059))</f>
        <v/>
      </c>
      <c r="B2059" s="1"/>
      <c r="C2059" s="10" t="str">
        <f>IF(B2059="","",AVERAGE($B$33:B2059))</f>
        <v/>
      </c>
      <c r="D2059" s="10" t="str">
        <f>IF(B2059="","",_xlfn.STDEV.S($B$33:B2059))</f>
        <v/>
      </c>
      <c r="E2059" s="82" t="str">
        <f t="shared" si="197"/>
        <v/>
      </c>
      <c r="F2059" s="80" t="str">
        <f t="shared" si="194"/>
        <v/>
      </c>
      <c r="G2059" s="80" t="str">
        <f t="shared" si="195"/>
        <v/>
      </c>
      <c r="H2059" s="81" t="str">
        <f t="shared" si="198"/>
        <v/>
      </c>
      <c r="I2059" s="83" t="str">
        <f t="shared" si="193"/>
        <v/>
      </c>
      <c r="J2059" s="10" t="str">
        <f t="shared" si="196"/>
        <v/>
      </c>
    </row>
    <row r="2060" spans="1:10" x14ac:dyDescent="0.25">
      <c r="A2060" s="10" t="str">
        <f>IF(B2060="","",COUNTA($B$33:B2060)-COUNTBLANK($B$33:B2060))</f>
        <v/>
      </c>
      <c r="B2060" s="1"/>
      <c r="C2060" s="10" t="str">
        <f>IF(B2060="","",AVERAGE($B$33:B2060))</f>
        <v/>
      </c>
      <c r="D2060" s="10" t="str">
        <f>IF(B2060="","",_xlfn.STDEV.S($B$33:B2060))</f>
        <v/>
      </c>
      <c r="E2060" s="82" t="str">
        <f t="shared" si="197"/>
        <v/>
      </c>
      <c r="F2060" s="80" t="str">
        <f t="shared" si="194"/>
        <v/>
      </c>
      <c r="G2060" s="80" t="str">
        <f t="shared" si="195"/>
        <v/>
      </c>
      <c r="H2060" s="81" t="str">
        <f t="shared" si="198"/>
        <v/>
      </c>
      <c r="I2060" s="83" t="str">
        <f t="shared" si="193"/>
        <v/>
      </c>
      <c r="J2060" s="10" t="str">
        <f t="shared" si="196"/>
        <v/>
      </c>
    </row>
    <row r="2061" spans="1:10" x14ac:dyDescent="0.25">
      <c r="A2061" s="10" t="str">
        <f>IF(B2061="","",COUNTA($B$33:B2061)-COUNTBLANK($B$33:B2061))</f>
        <v/>
      </c>
      <c r="B2061" s="1"/>
      <c r="C2061" s="10" t="str">
        <f>IF(B2061="","",AVERAGE($B$33:B2061))</f>
        <v/>
      </c>
      <c r="D2061" s="10" t="str">
        <f>IF(B2061="","",_xlfn.STDEV.S($B$33:B2061))</f>
        <v/>
      </c>
      <c r="E2061" s="82" t="str">
        <f t="shared" si="197"/>
        <v/>
      </c>
      <c r="F2061" s="80" t="str">
        <f t="shared" si="194"/>
        <v/>
      </c>
      <c r="G2061" s="80" t="str">
        <f t="shared" si="195"/>
        <v/>
      </c>
      <c r="H2061" s="81" t="str">
        <f t="shared" si="198"/>
        <v/>
      </c>
      <c r="I2061" s="83" t="str">
        <f t="shared" si="193"/>
        <v/>
      </c>
      <c r="J2061" s="10" t="str">
        <f t="shared" si="196"/>
        <v/>
      </c>
    </row>
    <row r="2062" spans="1:10" x14ac:dyDescent="0.25">
      <c r="A2062" s="10" t="str">
        <f>IF(B2062="","",COUNTA($B$33:B2062)-COUNTBLANK($B$33:B2062))</f>
        <v/>
      </c>
      <c r="B2062" s="1"/>
      <c r="C2062" s="10" t="str">
        <f>IF(B2062="","",AVERAGE($B$33:B2062))</f>
        <v/>
      </c>
      <c r="D2062" s="10" t="str">
        <f>IF(B2062="","",_xlfn.STDEV.S($B$33:B2062))</f>
        <v/>
      </c>
      <c r="E2062" s="82" t="str">
        <f t="shared" si="197"/>
        <v/>
      </c>
      <c r="F2062" s="80" t="str">
        <f t="shared" si="194"/>
        <v/>
      </c>
      <c r="G2062" s="80" t="str">
        <f t="shared" si="195"/>
        <v/>
      </c>
      <c r="H2062" s="81" t="str">
        <f t="shared" si="198"/>
        <v/>
      </c>
      <c r="I2062" s="83" t="str">
        <f t="shared" si="193"/>
        <v/>
      </c>
      <c r="J2062" s="10" t="str">
        <f t="shared" si="196"/>
        <v/>
      </c>
    </row>
    <row r="2063" spans="1:10" x14ac:dyDescent="0.25">
      <c r="A2063" s="10" t="str">
        <f>IF(B2063="","",COUNTA($B$33:B2063)-COUNTBLANK($B$33:B2063))</f>
        <v/>
      </c>
      <c r="B2063" s="1"/>
      <c r="C2063" s="10" t="str">
        <f>IF(B2063="","",AVERAGE($B$33:B2063))</f>
        <v/>
      </c>
      <c r="D2063" s="10" t="str">
        <f>IF(B2063="","",_xlfn.STDEV.S($B$33:B2063))</f>
        <v/>
      </c>
      <c r="E2063" s="82" t="str">
        <f t="shared" si="197"/>
        <v/>
      </c>
      <c r="F2063" s="80" t="str">
        <f t="shared" si="194"/>
        <v/>
      </c>
      <c r="G2063" s="80" t="str">
        <f t="shared" si="195"/>
        <v/>
      </c>
      <c r="H2063" s="81" t="str">
        <f t="shared" si="198"/>
        <v/>
      </c>
      <c r="I2063" s="83" t="str">
        <f t="shared" si="193"/>
        <v/>
      </c>
      <c r="J2063" s="10" t="str">
        <f t="shared" si="196"/>
        <v/>
      </c>
    </row>
    <row r="2064" spans="1:10" x14ac:dyDescent="0.25">
      <c r="A2064" s="10" t="str">
        <f>IF(B2064="","",COUNTA($B$33:B2064)-COUNTBLANK($B$33:B2064))</f>
        <v/>
      </c>
      <c r="B2064" s="1"/>
      <c r="C2064" s="10" t="str">
        <f>IF(B2064="","",AVERAGE($B$33:B2064))</f>
        <v/>
      </c>
      <c r="D2064" s="10" t="str">
        <f>IF(B2064="","",_xlfn.STDEV.S($B$33:B2064))</f>
        <v/>
      </c>
      <c r="E2064" s="82" t="str">
        <f t="shared" si="197"/>
        <v/>
      </c>
      <c r="F2064" s="80" t="str">
        <f t="shared" si="194"/>
        <v/>
      </c>
      <c r="G2064" s="80" t="str">
        <f t="shared" si="195"/>
        <v/>
      </c>
      <c r="H2064" s="81" t="str">
        <f t="shared" si="198"/>
        <v/>
      </c>
      <c r="I2064" s="83" t="str">
        <f t="shared" ref="I2064:I2127" si="199">IF(D2064="","",_xlfn.CONFIDENCE.NORM(1-$C$11,E2064,A2064))</f>
        <v/>
      </c>
      <c r="J2064" s="10" t="str">
        <f t="shared" si="196"/>
        <v/>
      </c>
    </row>
    <row r="2065" spans="1:10" x14ac:dyDescent="0.25">
      <c r="A2065" s="10" t="str">
        <f>IF(B2065="","",COUNTA($B$33:B2065)-COUNTBLANK($B$33:B2065))</f>
        <v/>
      </c>
      <c r="B2065" s="1"/>
      <c r="C2065" s="10" t="str">
        <f>IF(B2065="","",AVERAGE($B$33:B2065))</f>
        <v/>
      </c>
      <c r="D2065" s="10" t="str">
        <f>IF(B2065="","",_xlfn.STDEV.S($B$33:B2065))</f>
        <v/>
      </c>
      <c r="E2065" s="82" t="str">
        <f t="shared" si="197"/>
        <v/>
      </c>
      <c r="F2065" s="80" t="str">
        <f t="shared" si="194"/>
        <v/>
      </c>
      <c r="G2065" s="80" t="str">
        <f t="shared" si="195"/>
        <v/>
      </c>
      <c r="H2065" s="81" t="str">
        <f t="shared" si="198"/>
        <v/>
      </c>
      <c r="I2065" s="83" t="str">
        <f t="shared" si="199"/>
        <v/>
      </c>
      <c r="J2065" s="10" t="str">
        <f t="shared" si="196"/>
        <v/>
      </c>
    </row>
    <row r="2066" spans="1:10" x14ac:dyDescent="0.25">
      <c r="A2066" s="10" t="str">
        <f>IF(B2066="","",COUNTA($B$33:B2066)-COUNTBLANK($B$33:B2066))</f>
        <v/>
      </c>
      <c r="B2066" s="1"/>
      <c r="C2066" s="10" t="str">
        <f>IF(B2066="","",AVERAGE($B$33:B2066))</f>
        <v/>
      </c>
      <c r="D2066" s="10" t="str">
        <f>IF(B2066="","",_xlfn.STDEV.S($B$33:B2066))</f>
        <v/>
      </c>
      <c r="E2066" s="82" t="str">
        <f t="shared" si="197"/>
        <v/>
      </c>
      <c r="F2066" s="80" t="str">
        <f t="shared" si="194"/>
        <v/>
      </c>
      <c r="G2066" s="80" t="str">
        <f t="shared" si="195"/>
        <v/>
      </c>
      <c r="H2066" s="81" t="str">
        <f t="shared" si="198"/>
        <v/>
      </c>
      <c r="I2066" s="83" t="str">
        <f t="shared" si="199"/>
        <v/>
      </c>
      <c r="J2066" s="10" t="str">
        <f t="shared" si="196"/>
        <v/>
      </c>
    </row>
    <row r="2067" spans="1:10" x14ac:dyDescent="0.25">
      <c r="A2067" s="10" t="str">
        <f>IF(B2067="","",COUNTA($B$33:B2067)-COUNTBLANK($B$33:B2067))</f>
        <v/>
      </c>
      <c r="B2067" s="1"/>
      <c r="C2067" s="10" t="str">
        <f>IF(B2067="","",AVERAGE($B$33:B2067))</f>
        <v/>
      </c>
      <c r="D2067" s="10" t="str">
        <f>IF(B2067="","",_xlfn.STDEV.S($B$33:B2067))</f>
        <v/>
      </c>
      <c r="E2067" s="82" t="str">
        <f t="shared" si="197"/>
        <v/>
      </c>
      <c r="F2067" s="80" t="str">
        <f t="shared" si="194"/>
        <v/>
      </c>
      <c r="G2067" s="80" t="str">
        <f t="shared" si="195"/>
        <v/>
      </c>
      <c r="H2067" s="81" t="str">
        <f t="shared" si="198"/>
        <v/>
      </c>
      <c r="I2067" s="83" t="str">
        <f t="shared" si="199"/>
        <v/>
      </c>
      <c r="J2067" s="10" t="str">
        <f t="shared" si="196"/>
        <v/>
      </c>
    </row>
    <row r="2068" spans="1:10" x14ac:dyDescent="0.25">
      <c r="A2068" s="10" t="str">
        <f>IF(B2068="","",COUNTA($B$33:B2068)-COUNTBLANK($B$33:B2068))</f>
        <v/>
      </c>
      <c r="B2068" s="1"/>
      <c r="C2068" s="10" t="str">
        <f>IF(B2068="","",AVERAGE($B$33:B2068))</f>
        <v/>
      </c>
      <c r="D2068" s="10" t="str">
        <f>IF(B2068="","",_xlfn.STDEV.S($B$33:B2068))</f>
        <v/>
      </c>
      <c r="E2068" s="82" t="str">
        <f t="shared" si="197"/>
        <v/>
      </c>
      <c r="F2068" s="80" t="str">
        <f t="shared" si="194"/>
        <v/>
      </c>
      <c r="G2068" s="80" t="str">
        <f t="shared" si="195"/>
        <v/>
      </c>
      <c r="H2068" s="81" t="str">
        <f t="shared" si="198"/>
        <v/>
      </c>
      <c r="I2068" s="83" t="str">
        <f t="shared" si="199"/>
        <v/>
      </c>
      <c r="J2068" s="10" t="str">
        <f t="shared" si="196"/>
        <v/>
      </c>
    </row>
    <row r="2069" spans="1:10" x14ac:dyDescent="0.25">
      <c r="A2069" s="10" t="str">
        <f>IF(B2069="","",COUNTA($B$33:B2069)-COUNTBLANK($B$33:B2069))</f>
        <v/>
      </c>
      <c r="B2069" s="1"/>
      <c r="C2069" s="10" t="str">
        <f>IF(B2069="","",AVERAGE($B$33:B2069))</f>
        <v/>
      </c>
      <c r="D2069" s="10" t="str">
        <f>IF(B2069="","",_xlfn.STDEV.S($B$33:B2069))</f>
        <v/>
      </c>
      <c r="E2069" s="82" t="str">
        <f t="shared" si="197"/>
        <v/>
      </c>
      <c r="F2069" s="80" t="str">
        <f t="shared" si="194"/>
        <v/>
      </c>
      <c r="G2069" s="80" t="str">
        <f t="shared" si="195"/>
        <v/>
      </c>
      <c r="H2069" s="81" t="str">
        <f t="shared" si="198"/>
        <v/>
      </c>
      <c r="I2069" s="83" t="str">
        <f t="shared" si="199"/>
        <v/>
      </c>
      <c r="J2069" s="10" t="str">
        <f t="shared" si="196"/>
        <v/>
      </c>
    </row>
    <row r="2070" spans="1:10" x14ac:dyDescent="0.25">
      <c r="A2070" s="10" t="str">
        <f>IF(B2070="","",COUNTA($B$33:B2070)-COUNTBLANK($B$33:B2070))</f>
        <v/>
      </c>
      <c r="B2070" s="1"/>
      <c r="C2070" s="10" t="str">
        <f>IF(B2070="","",AVERAGE($B$33:B2070))</f>
        <v/>
      </c>
      <c r="D2070" s="10" t="str">
        <f>IF(B2070="","",_xlfn.STDEV.S($B$33:B2070))</f>
        <v/>
      </c>
      <c r="E2070" s="82" t="str">
        <f t="shared" si="197"/>
        <v/>
      </c>
      <c r="F2070" s="80" t="str">
        <f t="shared" si="194"/>
        <v/>
      </c>
      <c r="G2070" s="80" t="str">
        <f t="shared" si="195"/>
        <v/>
      </c>
      <c r="H2070" s="81" t="str">
        <f t="shared" si="198"/>
        <v/>
      </c>
      <c r="I2070" s="83" t="str">
        <f t="shared" si="199"/>
        <v/>
      </c>
      <c r="J2070" s="10" t="str">
        <f t="shared" si="196"/>
        <v/>
      </c>
    </row>
    <row r="2071" spans="1:10" x14ac:dyDescent="0.25">
      <c r="A2071" s="10" t="str">
        <f>IF(B2071="","",COUNTA($B$33:B2071)-COUNTBLANK($B$33:B2071))</f>
        <v/>
      </c>
      <c r="B2071" s="1"/>
      <c r="C2071" s="10" t="str">
        <f>IF(B2071="","",AVERAGE($B$33:B2071))</f>
        <v/>
      </c>
      <c r="D2071" s="10" t="str">
        <f>IF(B2071="","",_xlfn.STDEV.S($B$33:B2071))</f>
        <v/>
      </c>
      <c r="E2071" s="82" t="str">
        <f t="shared" si="197"/>
        <v/>
      </c>
      <c r="F2071" s="80" t="str">
        <f t="shared" si="194"/>
        <v/>
      </c>
      <c r="G2071" s="80" t="str">
        <f t="shared" si="195"/>
        <v/>
      </c>
      <c r="H2071" s="81" t="str">
        <f t="shared" si="198"/>
        <v/>
      </c>
      <c r="I2071" s="83" t="str">
        <f t="shared" si="199"/>
        <v/>
      </c>
      <c r="J2071" s="10" t="str">
        <f t="shared" si="196"/>
        <v/>
      </c>
    </row>
    <row r="2072" spans="1:10" x14ac:dyDescent="0.25">
      <c r="A2072" s="10" t="str">
        <f>IF(B2072="","",COUNTA($B$33:B2072)-COUNTBLANK($B$33:B2072))</f>
        <v/>
      </c>
      <c r="B2072" s="1"/>
      <c r="C2072" s="10" t="str">
        <f>IF(B2072="","",AVERAGE($B$33:B2072))</f>
        <v/>
      </c>
      <c r="D2072" s="10" t="str">
        <f>IF(B2072="","",_xlfn.STDEV.S($B$33:B2072))</f>
        <v/>
      </c>
      <c r="E2072" s="82" t="str">
        <f t="shared" si="197"/>
        <v/>
      </c>
      <c r="F2072" s="80" t="str">
        <f t="shared" si="194"/>
        <v/>
      </c>
      <c r="G2072" s="80" t="str">
        <f t="shared" si="195"/>
        <v/>
      </c>
      <c r="H2072" s="81" t="str">
        <f t="shared" si="198"/>
        <v/>
      </c>
      <c r="I2072" s="83" t="str">
        <f t="shared" si="199"/>
        <v/>
      </c>
      <c r="J2072" s="10" t="str">
        <f t="shared" si="196"/>
        <v/>
      </c>
    </row>
    <row r="2073" spans="1:10" x14ac:dyDescent="0.25">
      <c r="A2073" s="10" t="str">
        <f>IF(B2073="","",COUNTA($B$33:B2073)-COUNTBLANK($B$33:B2073))</f>
        <v/>
      </c>
      <c r="B2073" s="1"/>
      <c r="C2073" s="10" t="str">
        <f>IF(B2073="","",AVERAGE($B$33:B2073))</f>
        <v/>
      </c>
      <c r="D2073" s="10" t="str">
        <f>IF(B2073="","",_xlfn.STDEV.S($B$33:B2073))</f>
        <v/>
      </c>
      <c r="E2073" s="82" t="str">
        <f t="shared" si="197"/>
        <v/>
      </c>
      <c r="F2073" s="80" t="str">
        <f t="shared" si="194"/>
        <v/>
      </c>
      <c r="G2073" s="80" t="str">
        <f t="shared" si="195"/>
        <v/>
      </c>
      <c r="H2073" s="81" t="str">
        <f t="shared" si="198"/>
        <v/>
      </c>
      <c r="I2073" s="83" t="str">
        <f t="shared" si="199"/>
        <v/>
      </c>
      <c r="J2073" s="10" t="str">
        <f t="shared" si="196"/>
        <v/>
      </c>
    </row>
    <row r="2074" spans="1:10" x14ac:dyDescent="0.25">
      <c r="A2074" s="10" t="str">
        <f>IF(B2074="","",COUNTA($B$33:B2074)-COUNTBLANK($B$33:B2074))</f>
        <v/>
      </c>
      <c r="B2074" s="1"/>
      <c r="C2074" s="10" t="str">
        <f>IF(B2074="","",AVERAGE($B$33:B2074))</f>
        <v/>
      </c>
      <c r="D2074" s="10" t="str">
        <f>IF(B2074="","",_xlfn.STDEV.S($B$33:B2074))</f>
        <v/>
      </c>
      <c r="E2074" s="82" t="str">
        <f t="shared" si="197"/>
        <v/>
      </c>
      <c r="F2074" s="80" t="str">
        <f t="shared" si="194"/>
        <v/>
      </c>
      <c r="G2074" s="80" t="str">
        <f t="shared" si="195"/>
        <v/>
      </c>
      <c r="H2074" s="81" t="str">
        <f t="shared" si="198"/>
        <v/>
      </c>
      <c r="I2074" s="83" t="str">
        <f t="shared" si="199"/>
        <v/>
      </c>
      <c r="J2074" s="10" t="str">
        <f t="shared" si="196"/>
        <v/>
      </c>
    </row>
    <row r="2075" spans="1:10" x14ac:dyDescent="0.25">
      <c r="A2075" s="10" t="str">
        <f>IF(B2075="","",COUNTA($B$33:B2075)-COUNTBLANK($B$33:B2075))</f>
        <v/>
      </c>
      <c r="B2075" s="1"/>
      <c r="C2075" s="10" t="str">
        <f>IF(B2075="","",AVERAGE($B$33:B2075))</f>
        <v/>
      </c>
      <c r="D2075" s="10" t="str">
        <f>IF(B2075="","",_xlfn.STDEV.S($B$33:B2075))</f>
        <v/>
      </c>
      <c r="E2075" s="82" t="str">
        <f t="shared" si="197"/>
        <v/>
      </c>
      <c r="F2075" s="80" t="str">
        <f t="shared" si="194"/>
        <v/>
      </c>
      <c r="G2075" s="80" t="str">
        <f t="shared" si="195"/>
        <v/>
      </c>
      <c r="H2075" s="81" t="str">
        <f t="shared" si="198"/>
        <v/>
      </c>
      <c r="I2075" s="83" t="str">
        <f t="shared" si="199"/>
        <v/>
      </c>
      <c r="J2075" s="10" t="str">
        <f t="shared" si="196"/>
        <v/>
      </c>
    </row>
    <row r="2076" spans="1:10" x14ac:dyDescent="0.25">
      <c r="A2076" s="10" t="str">
        <f>IF(B2076="","",COUNTA($B$33:B2076)-COUNTBLANK($B$33:B2076))</f>
        <v/>
      </c>
      <c r="B2076" s="1"/>
      <c r="C2076" s="10" t="str">
        <f>IF(B2076="","",AVERAGE($B$33:B2076))</f>
        <v/>
      </c>
      <c r="D2076" s="10" t="str">
        <f>IF(B2076="","",_xlfn.STDEV.S($B$33:B2076))</f>
        <v/>
      </c>
      <c r="E2076" s="82" t="str">
        <f t="shared" si="197"/>
        <v/>
      </c>
      <c r="F2076" s="80" t="str">
        <f t="shared" si="194"/>
        <v/>
      </c>
      <c r="G2076" s="80" t="str">
        <f t="shared" si="195"/>
        <v/>
      </c>
      <c r="H2076" s="81" t="str">
        <f t="shared" si="198"/>
        <v/>
      </c>
      <c r="I2076" s="83" t="str">
        <f t="shared" si="199"/>
        <v/>
      </c>
      <c r="J2076" s="10" t="str">
        <f t="shared" si="196"/>
        <v/>
      </c>
    </row>
    <row r="2077" spans="1:10" x14ac:dyDescent="0.25">
      <c r="A2077" s="10" t="str">
        <f>IF(B2077="","",COUNTA($B$33:B2077)-COUNTBLANK($B$33:B2077))</f>
        <v/>
      </c>
      <c r="B2077" s="1"/>
      <c r="C2077" s="10" t="str">
        <f>IF(B2077="","",AVERAGE($B$33:B2077))</f>
        <v/>
      </c>
      <c r="D2077" s="10" t="str">
        <f>IF(B2077="","",_xlfn.STDEV.S($B$33:B2077))</f>
        <v/>
      </c>
      <c r="E2077" s="82" t="str">
        <f t="shared" si="197"/>
        <v/>
      </c>
      <c r="F2077" s="80" t="str">
        <f t="shared" si="194"/>
        <v/>
      </c>
      <c r="G2077" s="80" t="str">
        <f t="shared" si="195"/>
        <v/>
      </c>
      <c r="H2077" s="81" t="str">
        <f t="shared" si="198"/>
        <v/>
      </c>
      <c r="I2077" s="83" t="str">
        <f t="shared" si="199"/>
        <v/>
      </c>
      <c r="J2077" s="10" t="str">
        <f t="shared" si="196"/>
        <v/>
      </c>
    </row>
    <row r="2078" spans="1:10" x14ac:dyDescent="0.25">
      <c r="A2078" s="10" t="str">
        <f>IF(B2078="","",COUNTA($B$33:B2078)-COUNTBLANK($B$33:B2078))</f>
        <v/>
      </c>
      <c r="B2078" s="1"/>
      <c r="C2078" s="10" t="str">
        <f>IF(B2078="","",AVERAGE($B$33:B2078))</f>
        <v/>
      </c>
      <c r="D2078" s="10" t="str">
        <f>IF(B2078="","",_xlfn.STDEV.S($B$33:B2078))</f>
        <v/>
      </c>
      <c r="E2078" s="82" t="str">
        <f t="shared" si="197"/>
        <v/>
      </c>
      <c r="F2078" s="80" t="str">
        <f t="shared" si="194"/>
        <v/>
      </c>
      <c r="G2078" s="80" t="str">
        <f t="shared" si="195"/>
        <v/>
      </c>
      <c r="H2078" s="81" t="str">
        <f t="shared" si="198"/>
        <v/>
      </c>
      <c r="I2078" s="83" t="str">
        <f t="shared" si="199"/>
        <v/>
      </c>
      <c r="J2078" s="10" t="str">
        <f t="shared" si="196"/>
        <v/>
      </c>
    </row>
    <row r="2079" spans="1:10" x14ac:dyDescent="0.25">
      <c r="A2079" s="10" t="str">
        <f>IF(B2079="","",COUNTA($B$33:B2079)-COUNTBLANK($B$33:B2079))</f>
        <v/>
      </c>
      <c r="B2079" s="1"/>
      <c r="C2079" s="10" t="str">
        <f>IF(B2079="","",AVERAGE($B$33:B2079))</f>
        <v/>
      </c>
      <c r="D2079" s="10" t="str">
        <f>IF(B2079="","",_xlfn.STDEV.S($B$33:B2079))</f>
        <v/>
      </c>
      <c r="E2079" s="82" t="str">
        <f t="shared" si="197"/>
        <v/>
      </c>
      <c r="F2079" s="80" t="str">
        <f t="shared" si="194"/>
        <v/>
      </c>
      <c r="G2079" s="80" t="str">
        <f t="shared" si="195"/>
        <v/>
      </c>
      <c r="H2079" s="81" t="str">
        <f t="shared" si="198"/>
        <v/>
      </c>
      <c r="I2079" s="83" t="str">
        <f t="shared" si="199"/>
        <v/>
      </c>
      <c r="J2079" s="10" t="str">
        <f t="shared" si="196"/>
        <v/>
      </c>
    </row>
    <row r="2080" spans="1:10" x14ac:dyDescent="0.25">
      <c r="A2080" s="10" t="str">
        <f>IF(B2080="","",COUNTA($B$33:B2080)-COUNTBLANK($B$33:B2080))</f>
        <v/>
      </c>
      <c r="B2080" s="1"/>
      <c r="C2080" s="10" t="str">
        <f>IF(B2080="","",AVERAGE($B$33:B2080))</f>
        <v/>
      </c>
      <c r="D2080" s="10" t="str">
        <f>IF(B2080="","",_xlfn.STDEV.S($B$33:B2080))</f>
        <v/>
      </c>
      <c r="E2080" s="82" t="str">
        <f t="shared" si="197"/>
        <v/>
      </c>
      <c r="F2080" s="80" t="str">
        <f t="shared" si="194"/>
        <v/>
      </c>
      <c r="G2080" s="80" t="str">
        <f t="shared" si="195"/>
        <v/>
      </c>
      <c r="H2080" s="81" t="str">
        <f t="shared" si="198"/>
        <v/>
      </c>
      <c r="I2080" s="83" t="str">
        <f t="shared" si="199"/>
        <v/>
      </c>
      <c r="J2080" s="10" t="str">
        <f t="shared" si="196"/>
        <v/>
      </c>
    </row>
    <row r="2081" spans="1:10" x14ac:dyDescent="0.25">
      <c r="A2081" s="10" t="str">
        <f>IF(B2081="","",COUNTA($B$33:B2081)-COUNTBLANK($B$33:B2081))</f>
        <v/>
      </c>
      <c r="B2081" s="1"/>
      <c r="C2081" s="10" t="str">
        <f>IF(B2081="","",AVERAGE($B$33:B2081))</f>
        <v/>
      </c>
      <c r="D2081" s="10" t="str">
        <f>IF(B2081="","",_xlfn.STDEV.S($B$33:B2081))</f>
        <v/>
      </c>
      <c r="E2081" s="82" t="str">
        <f t="shared" si="197"/>
        <v/>
      </c>
      <c r="F2081" s="80" t="str">
        <f t="shared" si="194"/>
        <v/>
      </c>
      <c r="G2081" s="80" t="str">
        <f t="shared" si="195"/>
        <v/>
      </c>
      <c r="H2081" s="81" t="str">
        <f t="shared" si="198"/>
        <v/>
      </c>
      <c r="I2081" s="83" t="str">
        <f t="shared" si="199"/>
        <v/>
      </c>
      <c r="J2081" s="10" t="str">
        <f t="shared" si="196"/>
        <v/>
      </c>
    </row>
    <row r="2082" spans="1:10" x14ac:dyDescent="0.25">
      <c r="A2082" s="10" t="str">
        <f>IF(B2082="","",COUNTA($B$33:B2082)-COUNTBLANK($B$33:B2082))</f>
        <v/>
      </c>
      <c r="B2082" s="1"/>
      <c r="C2082" s="10" t="str">
        <f>IF(B2082="","",AVERAGE($B$33:B2082))</f>
        <v/>
      </c>
      <c r="D2082" s="10" t="str">
        <f>IF(B2082="","",_xlfn.STDEV.S($B$33:B2082))</f>
        <v/>
      </c>
      <c r="E2082" s="82" t="str">
        <f t="shared" si="197"/>
        <v/>
      </c>
      <c r="F2082" s="80" t="str">
        <f t="shared" ref="F2082:F2149" si="200">IF(D2082="","",($C$5-$C$4)/(6*D2082))</f>
        <v/>
      </c>
      <c r="G2082" s="80" t="str">
        <f t="shared" ref="G2082:G2149" si="201">IF(D2082="","",MIN(($C$5-C2082)/(3*D2082),(C2082-$C$4)/(3*D2082)))</f>
        <v/>
      </c>
      <c r="H2082" s="81" t="str">
        <f t="shared" si="198"/>
        <v/>
      </c>
      <c r="I2082" s="83" t="str">
        <f t="shared" si="199"/>
        <v/>
      </c>
      <c r="J2082" s="10" t="str">
        <f t="shared" ref="J2082:J2145" si="202">IF(B2082="","",B2082)</f>
        <v/>
      </c>
    </row>
    <row r="2083" spans="1:10" x14ac:dyDescent="0.25">
      <c r="A2083" s="10" t="str">
        <f>IF(B2083="","",COUNTA($B$33:B2083)-COUNTBLANK($B$33:B2083))</f>
        <v/>
      </c>
      <c r="B2083" s="1"/>
      <c r="C2083" s="10" t="str">
        <f>IF(B2083="","",AVERAGE($B$33:B2083))</f>
        <v/>
      </c>
      <c r="D2083" s="10" t="str">
        <f>IF(B2083="","",_xlfn.STDEV.S($B$33:B2083))</f>
        <v/>
      </c>
      <c r="E2083" s="82" t="str">
        <f t="shared" si="197"/>
        <v/>
      </c>
      <c r="F2083" s="80" t="str">
        <f t="shared" si="200"/>
        <v/>
      </c>
      <c r="G2083" s="80" t="str">
        <f t="shared" si="201"/>
        <v/>
      </c>
      <c r="H2083" s="81" t="str">
        <f t="shared" si="198"/>
        <v/>
      </c>
      <c r="I2083" s="83" t="str">
        <f t="shared" si="199"/>
        <v/>
      </c>
      <c r="J2083" s="10" t="str">
        <f t="shared" si="202"/>
        <v/>
      </c>
    </row>
    <row r="2084" spans="1:10" x14ac:dyDescent="0.25">
      <c r="A2084" s="10" t="str">
        <f>IF(B2084="","",COUNTA($B$33:B2084)-COUNTBLANK($B$33:B2084))</f>
        <v/>
      </c>
      <c r="B2084" s="1"/>
      <c r="C2084" s="10" t="str">
        <f>IF(B2084="","",AVERAGE($B$33:B2084))</f>
        <v/>
      </c>
      <c r="D2084" s="10" t="str">
        <f>IF(B2084="","",_xlfn.STDEV.S($B$33:B2084))</f>
        <v/>
      </c>
      <c r="E2084" s="82" t="str">
        <f t="shared" si="197"/>
        <v/>
      </c>
      <c r="F2084" s="80" t="str">
        <f t="shared" si="200"/>
        <v/>
      </c>
      <c r="G2084" s="80" t="str">
        <f t="shared" si="201"/>
        <v/>
      </c>
      <c r="H2084" s="81" t="str">
        <f t="shared" si="198"/>
        <v/>
      </c>
      <c r="I2084" s="83" t="str">
        <f t="shared" si="199"/>
        <v/>
      </c>
      <c r="J2084" s="10" t="str">
        <f t="shared" si="202"/>
        <v/>
      </c>
    </row>
    <row r="2085" spans="1:10" x14ac:dyDescent="0.25">
      <c r="A2085" s="10" t="str">
        <f>IF(B2085="","",COUNTA($B$33:B2085)-COUNTBLANK($B$33:B2085))</f>
        <v/>
      </c>
      <c r="B2085" s="1"/>
      <c r="C2085" s="10" t="str">
        <f>IF(B2085="","",AVERAGE($B$33:B2085))</f>
        <v/>
      </c>
      <c r="D2085" s="10" t="str">
        <f>IF(B2085="","",_xlfn.STDEV.S($B$33:B2085))</f>
        <v/>
      </c>
      <c r="E2085" s="82" t="str">
        <f t="shared" si="197"/>
        <v/>
      </c>
      <c r="F2085" s="80" t="str">
        <f t="shared" si="200"/>
        <v/>
      </c>
      <c r="G2085" s="80" t="str">
        <f t="shared" si="201"/>
        <v/>
      </c>
      <c r="H2085" s="81" t="str">
        <f t="shared" si="198"/>
        <v/>
      </c>
      <c r="I2085" s="83" t="str">
        <f t="shared" si="199"/>
        <v/>
      </c>
      <c r="J2085" s="10" t="str">
        <f t="shared" si="202"/>
        <v/>
      </c>
    </row>
    <row r="2086" spans="1:10" x14ac:dyDescent="0.25">
      <c r="A2086" s="10" t="str">
        <f>IF(B2086="","",COUNTA($B$33:B2086)-COUNTBLANK($B$33:B2086))</f>
        <v/>
      </c>
      <c r="B2086" s="1"/>
      <c r="C2086" s="10" t="str">
        <f>IF(B2086="","",AVERAGE($B$33:B2086))</f>
        <v/>
      </c>
      <c r="D2086" s="10" t="str">
        <f>IF(B2086="","",_xlfn.STDEV.S($B$33:B2086))</f>
        <v/>
      </c>
      <c r="E2086" s="82" t="str">
        <f t="shared" ref="E2086:E2149" si="203">IF(D2086="","",D2086/C2086)</f>
        <v/>
      </c>
      <c r="F2086" s="80" t="str">
        <f t="shared" si="200"/>
        <v/>
      </c>
      <c r="G2086" s="80" t="str">
        <f t="shared" si="201"/>
        <v/>
      </c>
      <c r="H2086" s="81" t="str">
        <f t="shared" ref="H2086:H2149" si="204">IF(D2086="","",F2086/(1+9*(F2086-G2086)^2))</f>
        <v/>
      </c>
      <c r="I2086" s="83" t="str">
        <f t="shared" si="199"/>
        <v/>
      </c>
      <c r="J2086" s="10" t="str">
        <f t="shared" si="202"/>
        <v/>
      </c>
    </row>
    <row r="2087" spans="1:10" x14ac:dyDescent="0.25">
      <c r="A2087" s="10" t="str">
        <f>IF(B2087="","",COUNTA($B$33:B2087)-COUNTBLANK($B$33:B2087))</f>
        <v/>
      </c>
      <c r="B2087" s="1"/>
      <c r="C2087" s="10" t="str">
        <f>IF(B2087="","",AVERAGE($B$33:B2087))</f>
        <v/>
      </c>
      <c r="D2087" s="10" t="str">
        <f>IF(B2087="","",_xlfn.STDEV.S($B$33:B2087))</f>
        <v/>
      </c>
      <c r="E2087" s="82" t="str">
        <f t="shared" si="203"/>
        <v/>
      </c>
      <c r="F2087" s="80" t="str">
        <f t="shared" si="200"/>
        <v/>
      </c>
      <c r="G2087" s="80" t="str">
        <f t="shared" si="201"/>
        <v/>
      </c>
      <c r="H2087" s="81" t="str">
        <f t="shared" si="204"/>
        <v/>
      </c>
      <c r="I2087" s="83" t="str">
        <f t="shared" si="199"/>
        <v/>
      </c>
      <c r="J2087" s="10" t="str">
        <f t="shared" si="202"/>
        <v/>
      </c>
    </row>
    <row r="2088" spans="1:10" x14ac:dyDescent="0.25">
      <c r="A2088" s="10" t="str">
        <f>IF(B2088="","",COUNTA($B$33:B2088)-COUNTBLANK($B$33:B2088))</f>
        <v/>
      </c>
      <c r="B2088" s="1"/>
      <c r="C2088" s="10" t="str">
        <f>IF(B2088="","",AVERAGE($B$33:B2088))</f>
        <v/>
      </c>
      <c r="D2088" s="10" t="str">
        <f>IF(B2088="","",_xlfn.STDEV.S($B$33:B2088))</f>
        <v/>
      </c>
      <c r="E2088" s="82" t="str">
        <f t="shared" si="203"/>
        <v/>
      </c>
      <c r="F2088" s="80" t="str">
        <f t="shared" si="200"/>
        <v/>
      </c>
      <c r="G2088" s="80" t="str">
        <f t="shared" si="201"/>
        <v/>
      </c>
      <c r="H2088" s="81" t="str">
        <f t="shared" si="204"/>
        <v/>
      </c>
      <c r="I2088" s="83" t="str">
        <f t="shared" si="199"/>
        <v/>
      </c>
      <c r="J2088" s="10" t="str">
        <f t="shared" si="202"/>
        <v/>
      </c>
    </row>
    <row r="2089" spans="1:10" x14ac:dyDescent="0.25">
      <c r="A2089" s="10" t="str">
        <f>IF(B2089="","",COUNTA($B$33:B2089)-COUNTBLANK($B$33:B2089))</f>
        <v/>
      </c>
      <c r="B2089" s="1"/>
      <c r="C2089" s="10" t="str">
        <f>IF(B2089="","",AVERAGE($B$33:B2089))</f>
        <v/>
      </c>
      <c r="D2089" s="10" t="str">
        <f>IF(B2089="","",_xlfn.STDEV.S($B$33:B2089))</f>
        <v/>
      </c>
      <c r="E2089" s="82" t="str">
        <f t="shared" si="203"/>
        <v/>
      </c>
      <c r="F2089" s="80" t="str">
        <f t="shared" si="200"/>
        <v/>
      </c>
      <c r="G2089" s="80" t="str">
        <f t="shared" si="201"/>
        <v/>
      </c>
      <c r="H2089" s="81" t="str">
        <f t="shared" si="204"/>
        <v/>
      </c>
      <c r="I2089" s="83" t="str">
        <f t="shared" si="199"/>
        <v/>
      </c>
      <c r="J2089" s="10" t="str">
        <f t="shared" si="202"/>
        <v/>
      </c>
    </row>
    <row r="2090" spans="1:10" x14ac:dyDescent="0.25">
      <c r="A2090" s="10" t="str">
        <f>IF(B2090="","",COUNTA($B$33:B2090)-COUNTBLANK($B$33:B2090))</f>
        <v/>
      </c>
      <c r="B2090" s="1"/>
      <c r="C2090" s="10" t="str">
        <f>IF(B2090="","",AVERAGE($B$33:B2090))</f>
        <v/>
      </c>
      <c r="D2090" s="10" t="str">
        <f>IF(B2090="","",_xlfn.STDEV.S($B$33:B2090))</f>
        <v/>
      </c>
      <c r="E2090" s="82" t="str">
        <f t="shared" si="203"/>
        <v/>
      </c>
      <c r="F2090" s="80" t="str">
        <f t="shared" si="200"/>
        <v/>
      </c>
      <c r="G2090" s="80" t="str">
        <f t="shared" si="201"/>
        <v/>
      </c>
      <c r="H2090" s="81" t="str">
        <f t="shared" si="204"/>
        <v/>
      </c>
      <c r="I2090" s="83" t="str">
        <f t="shared" si="199"/>
        <v/>
      </c>
      <c r="J2090" s="10" t="str">
        <f t="shared" si="202"/>
        <v/>
      </c>
    </row>
    <row r="2091" spans="1:10" x14ac:dyDescent="0.25">
      <c r="A2091" s="10" t="str">
        <f>IF(B2091="","",COUNTA($B$33:B2091)-COUNTBLANK($B$33:B2091))</f>
        <v/>
      </c>
      <c r="B2091" s="1"/>
      <c r="C2091" s="10" t="str">
        <f>IF(B2091="","",AVERAGE($B$33:B2091))</f>
        <v/>
      </c>
      <c r="D2091" s="10" t="str">
        <f>IF(B2091="","",_xlfn.STDEV.S($B$33:B2091))</f>
        <v/>
      </c>
      <c r="E2091" s="82" t="str">
        <f t="shared" si="203"/>
        <v/>
      </c>
      <c r="F2091" s="80" t="str">
        <f t="shared" si="200"/>
        <v/>
      </c>
      <c r="G2091" s="80" t="str">
        <f t="shared" si="201"/>
        <v/>
      </c>
      <c r="H2091" s="81" t="str">
        <f t="shared" si="204"/>
        <v/>
      </c>
      <c r="I2091" s="83" t="str">
        <f t="shared" si="199"/>
        <v/>
      </c>
      <c r="J2091" s="10" t="str">
        <f t="shared" si="202"/>
        <v/>
      </c>
    </row>
    <row r="2092" spans="1:10" x14ac:dyDescent="0.25">
      <c r="A2092" s="10" t="str">
        <f>IF(B2092="","",COUNTA($B$33:B2092)-COUNTBLANK($B$33:B2092))</f>
        <v/>
      </c>
      <c r="B2092" s="1"/>
      <c r="C2092" s="10" t="str">
        <f>IF(B2092="","",AVERAGE($B$33:B2092))</f>
        <v/>
      </c>
      <c r="D2092" s="10" t="str">
        <f>IF(B2092="","",_xlfn.STDEV.S($B$33:B2092))</f>
        <v/>
      </c>
      <c r="E2092" s="82" t="str">
        <f t="shared" si="203"/>
        <v/>
      </c>
      <c r="F2092" s="80" t="str">
        <f t="shared" si="200"/>
        <v/>
      </c>
      <c r="G2092" s="80" t="str">
        <f t="shared" si="201"/>
        <v/>
      </c>
      <c r="H2092" s="81" t="str">
        <f t="shared" si="204"/>
        <v/>
      </c>
      <c r="I2092" s="83" t="str">
        <f t="shared" si="199"/>
        <v/>
      </c>
      <c r="J2092" s="10" t="str">
        <f t="shared" si="202"/>
        <v/>
      </c>
    </row>
    <row r="2093" spans="1:10" x14ac:dyDescent="0.25">
      <c r="A2093" s="10" t="str">
        <f>IF(B2093="","",COUNTA($B$33:B2093)-COUNTBLANK($B$33:B2093))</f>
        <v/>
      </c>
      <c r="B2093" s="1"/>
      <c r="C2093" s="10" t="str">
        <f>IF(B2093="","",AVERAGE($B$33:B2093))</f>
        <v/>
      </c>
      <c r="D2093" s="10" t="str">
        <f>IF(B2093="","",_xlfn.STDEV.S($B$33:B2093))</f>
        <v/>
      </c>
      <c r="E2093" s="82" t="str">
        <f t="shared" si="203"/>
        <v/>
      </c>
      <c r="F2093" s="80" t="str">
        <f t="shared" si="200"/>
        <v/>
      </c>
      <c r="G2093" s="80" t="str">
        <f t="shared" si="201"/>
        <v/>
      </c>
      <c r="H2093" s="81" t="str">
        <f t="shared" si="204"/>
        <v/>
      </c>
      <c r="I2093" s="83" t="str">
        <f t="shared" si="199"/>
        <v/>
      </c>
      <c r="J2093" s="10" t="str">
        <f t="shared" si="202"/>
        <v/>
      </c>
    </row>
    <row r="2094" spans="1:10" x14ac:dyDescent="0.25">
      <c r="A2094" s="10" t="str">
        <f>IF(B2094="","",COUNTA($B$33:B2094)-COUNTBLANK($B$33:B2094))</f>
        <v/>
      </c>
      <c r="B2094" s="1"/>
      <c r="C2094" s="10" t="str">
        <f>IF(B2094="","",AVERAGE($B$33:B2094))</f>
        <v/>
      </c>
      <c r="D2094" s="10" t="str">
        <f>IF(B2094="","",_xlfn.STDEV.S($B$33:B2094))</f>
        <v/>
      </c>
      <c r="E2094" s="82" t="str">
        <f t="shared" si="203"/>
        <v/>
      </c>
      <c r="F2094" s="80" t="str">
        <f t="shared" si="200"/>
        <v/>
      </c>
      <c r="G2094" s="80" t="str">
        <f t="shared" si="201"/>
        <v/>
      </c>
      <c r="H2094" s="81" t="str">
        <f t="shared" si="204"/>
        <v/>
      </c>
      <c r="I2094" s="83" t="str">
        <f t="shared" si="199"/>
        <v/>
      </c>
      <c r="J2094" s="10" t="str">
        <f t="shared" si="202"/>
        <v/>
      </c>
    </row>
    <row r="2095" spans="1:10" x14ac:dyDescent="0.25">
      <c r="A2095" s="10" t="str">
        <f>IF(B2095="","",COUNTA($B$33:B2095)-COUNTBLANK($B$33:B2095))</f>
        <v/>
      </c>
      <c r="B2095" s="1"/>
      <c r="C2095" s="10" t="str">
        <f>IF(B2095="","",AVERAGE($B$33:B2095))</f>
        <v/>
      </c>
      <c r="D2095" s="10" t="str">
        <f>IF(B2095="","",_xlfn.STDEV.S($B$33:B2095))</f>
        <v/>
      </c>
      <c r="E2095" s="82" t="str">
        <f t="shared" si="203"/>
        <v/>
      </c>
      <c r="F2095" s="80" t="str">
        <f t="shared" si="200"/>
        <v/>
      </c>
      <c r="G2095" s="80" t="str">
        <f t="shared" si="201"/>
        <v/>
      </c>
      <c r="H2095" s="81" t="str">
        <f t="shared" si="204"/>
        <v/>
      </c>
      <c r="I2095" s="83" t="str">
        <f t="shared" si="199"/>
        <v/>
      </c>
      <c r="J2095" s="10" t="str">
        <f t="shared" si="202"/>
        <v/>
      </c>
    </row>
    <row r="2096" spans="1:10" x14ac:dyDescent="0.25">
      <c r="A2096" s="10" t="str">
        <f>IF(B2096="","",COUNTA($B$33:B2096)-COUNTBLANK($B$33:B2096))</f>
        <v/>
      </c>
      <c r="B2096" s="1"/>
      <c r="C2096" s="10" t="str">
        <f>IF(B2096="","",AVERAGE($B$33:B2096))</f>
        <v/>
      </c>
      <c r="D2096" s="10" t="str">
        <f>IF(B2096="","",_xlfn.STDEV.S($B$33:B2096))</f>
        <v/>
      </c>
      <c r="E2096" s="82" t="str">
        <f t="shared" si="203"/>
        <v/>
      </c>
      <c r="F2096" s="80" t="str">
        <f t="shared" si="200"/>
        <v/>
      </c>
      <c r="G2096" s="80" t="str">
        <f t="shared" si="201"/>
        <v/>
      </c>
      <c r="H2096" s="81" t="str">
        <f t="shared" si="204"/>
        <v/>
      </c>
      <c r="I2096" s="83" t="str">
        <f t="shared" si="199"/>
        <v/>
      </c>
      <c r="J2096" s="10" t="str">
        <f t="shared" si="202"/>
        <v/>
      </c>
    </row>
    <row r="2097" spans="1:10" x14ac:dyDescent="0.25">
      <c r="A2097" s="10" t="str">
        <f>IF(B2097="","",COUNTA($B$33:B2097)-COUNTBLANK($B$33:B2097))</f>
        <v/>
      </c>
      <c r="B2097" s="1"/>
      <c r="C2097" s="10" t="str">
        <f>IF(B2097="","",AVERAGE($B$33:B2097))</f>
        <v/>
      </c>
      <c r="D2097" s="10" t="str">
        <f>IF(B2097="","",_xlfn.STDEV.S($B$33:B2097))</f>
        <v/>
      </c>
      <c r="E2097" s="82" t="str">
        <f t="shared" si="203"/>
        <v/>
      </c>
      <c r="F2097" s="80" t="str">
        <f t="shared" si="200"/>
        <v/>
      </c>
      <c r="G2097" s="80" t="str">
        <f t="shared" si="201"/>
        <v/>
      </c>
      <c r="H2097" s="81" t="str">
        <f t="shared" si="204"/>
        <v/>
      </c>
      <c r="I2097" s="83" t="str">
        <f t="shared" si="199"/>
        <v/>
      </c>
      <c r="J2097" s="10" t="str">
        <f t="shared" si="202"/>
        <v/>
      </c>
    </row>
    <row r="2098" spans="1:10" x14ac:dyDescent="0.25">
      <c r="A2098" s="10" t="str">
        <f>IF(B2098="","",COUNTA($B$33:B2098)-COUNTBLANK($B$33:B2098))</f>
        <v/>
      </c>
      <c r="B2098" s="1"/>
      <c r="C2098" s="10" t="str">
        <f>IF(B2098="","",AVERAGE($B$33:B2098))</f>
        <v/>
      </c>
      <c r="D2098" s="10" t="str">
        <f>IF(B2098="","",_xlfn.STDEV.S($B$33:B2098))</f>
        <v/>
      </c>
      <c r="E2098" s="82" t="str">
        <f t="shared" si="203"/>
        <v/>
      </c>
      <c r="F2098" s="80" t="str">
        <f t="shared" si="200"/>
        <v/>
      </c>
      <c r="G2098" s="80" t="str">
        <f t="shared" si="201"/>
        <v/>
      </c>
      <c r="H2098" s="81" t="str">
        <f t="shared" si="204"/>
        <v/>
      </c>
      <c r="I2098" s="83" t="str">
        <f t="shared" si="199"/>
        <v/>
      </c>
      <c r="J2098" s="10" t="str">
        <f t="shared" si="202"/>
        <v/>
      </c>
    </row>
    <row r="2099" spans="1:10" x14ac:dyDescent="0.25">
      <c r="A2099" s="10" t="str">
        <f>IF(B2099="","",COUNTA($B$33:B2099)-COUNTBLANK($B$33:B2099))</f>
        <v/>
      </c>
      <c r="B2099" s="1"/>
      <c r="C2099" s="10" t="str">
        <f>IF(B2099="","",AVERAGE($B$33:B2099))</f>
        <v/>
      </c>
      <c r="D2099" s="10" t="str">
        <f>IF(B2099="","",_xlfn.STDEV.S($B$33:B2099))</f>
        <v/>
      </c>
      <c r="E2099" s="82" t="str">
        <f t="shared" si="203"/>
        <v/>
      </c>
      <c r="F2099" s="80" t="str">
        <f t="shared" si="200"/>
        <v/>
      </c>
      <c r="G2099" s="80" t="str">
        <f t="shared" si="201"/>
        <v/>
      </c>
      <c r="H2099" s="81" t="str">
        <f t="shared" si="204"/>
        <v/>
      </c>
      <c r="I2099" s="83" t="str">
        <f t="shared" si="199"/>
        <v/>
      </c>
      <c r="J2099" s="10" t="str">
        <f t="shared" si="202"/>
        <v/>
      </c>
    </row>
    <row r="2100" spans="1:10" x14ac:dyDescent="0.25">
      <c r="A2100" s="10" t="str">
        <f>IF(B2100="","",COUNTA($B$33:B2100)-COUNTBLANK($B$33:B2100))</f>
        <v/>
      </c>
      <c r="B2100" s="1"/>
      <c r="C2100" s="10" t="str">
        <f>IF(B2100="","",AVERAGE($B$33:B2100))</f>
        <v/>
      </c>
      <c r="D2100" s="10" t="str">
        <f>IF(B2100="","",_xlfn.STDEV.S($B$33:B2100))</f>
        <v/>
      </c>
      <c r="E2100" s="82" t="str">
        <f t="shared" si="203"/>
        <v/>
      </c>
      <c r="F2100" s="80" t="str">
        <f t="shared" si="200"/>
        <v/>
      </c>
      <c r="G2100" s="80" t="str">
        <f t="shared" si="201"/>
        <v/>
      </c>
      <c r="H2100" s="81" t="str">
        <f t="shared" si="204"/>
        <v/>
      </c>
      <c r="I2100" s="83" t="str">
        <f t="shared" si="199"/>
        <v/>
      </c>
      <c r="J2100" s="10" t="str">
        <f t="shared" si="202"/>
        <v/>
      </c>
    </row>
    <row r="2101" spans="1:10" x14ac:dyDescent="0.25">
      <c r="A2101" s="10" t="str">
        <f>IF(B2101="","",COUNTA($B$33:B2101)-COUNTBLANK($B$33:B2101))</f>
        <v/>
      </c>
      <c r="B2101" s="1"/>
      <c r="C2101" s="10" t="str">
        <f>IF(B2101="","",AVERAGE($B$33:B2101))</f>
        <v/>
      </c>
      <c r="D2101" s="10" t="str">
        <f>IF(B2101="","",_xlfn.STDEV.S($B$33:B2101))</f>
        <v/>
      </c>
      <c r="E2101" s="82" t="str">
        <f t="shared" si="203"/>
        <v/>
      </c>
      <c r="F2101" s="80" t="str">
        <f t="shared" si="200"/>
        <v/>
      </c>
      <c r="G2101" s="80" t="str">
        <f t="shared" si="201"/>
        <v/>
      </c>
      <c r="H2101" s="81" t="str">
        <f t="shared" si="204"/>
        <v/>
      </c>
      <c r="I2101" s="83" t="str">
        <f t="shared" si="199"/>
        <v/>
      </c>
      <c r="J2101" s="10" t="str">
        <f t="shared" si="202"/>
        <v/>
      </c>
    </row>
    <row r="2102" spans="1:10" x14ac:dyDescent="0.25">
      <c r="A2102" s="10" t="str">
        <f>IF(B2102="","",COUNTA($B$33:B2102)-COUNTBLANK($B$33:B2102))</f>
        <v/>
      </c>
      <c r="B2102" s="1"/>
      <c r="C2102" s="10" t="str">
        <f>IF(B2102="","",AVERAGE($B$33:B2102))</f>
        <v/>
      </c>
      <c r="D2102" s="10" t="str">
        <f>IF(B2102="","",_xlfn.STDEV.S($B$33:B2102))</f>
        <v/>
      </c>
      <c r="E2102" s="82" t="str">
        <f t="shared" si="203"/>
        <v/>
      </c>
      <c r="F2102" s="80" t="str">
        <f t="shared" si="200"/>
        <v/>
      </c>
      <c r="G2102" s="80" t="str">
        <f t="shared" si="201"/>
        <v/>
      </c>
      <c r="H2102" s="81" t="str">
        <f t="shared" si="204"/>
        <v/>
      </c>
      <c r="I2102" s="83" t="str">
        <f t="shared" si="199"/>
        <v/>
      </c>
      <c r="J2102" s="10" t="str">
        <f t="shared" si="202"/>
        <v/>
      </c>
    </row>
    <row r="2103" spans="1:10" x14ac:dyDescent="0.25">
      <c r="A2103" s="10" t="str">
        <f>IF(B2103="","",COUNTA($B$33:B2103)-COUNTBLANK($B$33:B2103))</f>
        <v/>
      </c>
      <c r="B2103" s="1"/>
      <c r="C2103" s="10" t="str">
        <f>IF(B2103="","",AVERAGE($B$33:B2103))</f>
        <v/>
      </c>
      <c r="D2103" s="10" t="str">
        <f>IF(B2103="","",_xlfn.STDEV.S($B$33:B2103))</f>
        <v/>
      </c>
      <c r="E2103" s="82" t="str">
        <f t="shared" si="203"/>
        <v/>
      </c>
      <c r="F2103" s="80" t="str">
        <f t="shared" si="200"/>
        <v/>
      </c>
      <c r="G2103" s="80" t="str">
        <f t="shared" si="201"/>
        <v/>
      </c>
      <c r="H2103" s="81" t="str">
        <f t="shared" si="204"/>
        <v/>
      </c>
      <c r="I2103" s="83" t="str">
        <f t="shared" si="199"/>
        <v/>
      </c>
      <c r="J2103" s="10" t="str">
        <f t="shared" si="202"/>
        <v/>
      </c>
    </row>
    <row r="2104" spans="1:10" x14ac:dyDescent="0.25">
      <c r="A2104" s="10" t="str">
        <f>IF(B2104="","",COUNTA($B$33:B2104)-COUNTBLANK($B$33:B2104))</f>
        <v/>
      </c>
      <c r="B2104" s="1"/>
      <c r="C2104" s="10" t="str">
        <f>IF(B2104="","",AVERAGE($B$33:B2104))</f>
        <v/>
      </c>
      <c r="D2104" s="10" t="str">
        <f>IF(B2104="","",_xlfn.STDEV.S($B$33:B2104))</f>
        <v/>
      </c>
      <c r="E2104" s="82" t="str">
        <f t="shared" si="203"/>
        <v/>
      </c>
      <c r="F2104" s="80" t="str">
        <f t="shared" si="200"/>
        <v/>
      </c>
      <c r="G2104" s="80" t="str">
        <f t="shared" si="201"/>
        <v/>
      </c>
      <c r="H2104" s="81" t="str">
        <f t="shared" si="204"/>
        <v/>
      </c>
      <c r="I2104" s="83" t="str">
        <f t="shared" si="199"/>
        <v/>
      </c>
      <c r="J2104" s="10" t="str">
        <f t="shared" si="202"/>
        <v/>
      </c>
    </row>
    <row r="2105" spans="1:10" x14ac:dyDescent="0.25">
      <c r="A2105" s="10" t="str">
        <f>IF(B2105="","",COUNTA($B$33:B2105)-COUNTBLANK($B$33:B2105))</f>
        <v/>
      </c>
      <c r="B2105" s="1"/>
      <c r="C2105" s="10" t="str">
        <f>IF(B2105="","",AVERAGE($B$33:B2105))</f>
        <v/>
      </c>
      <c r="D2105" s="10" t="str">
        <f>IF(B2105="","",_xlfn.STDEV.S($B$33:B2105))</f>
        <v/>
      </c>
      <c r="E2105" s="82" t="str">
        <f t="shared" si="203"/>
        <v/>
      </c>
      <c r="F2105" s="80" t="str">
        <f t="shared" si="200"/>
        <v/>
      </c>
      <c r="G2105" s="80" t="str">
        <f t="shared" si="201"/>
        <v/>
      </c>
      <c r="H2105" s="81" t="str">
        <f t="shared" si="204"/>
        <v/>
      </c>
      <c r="I2105" s="83" t="str">
        <f t="shared" si="199"/>
        <v/>
      </c>
      <c r="J2105" s="10" t="str">
        <f t="shared" si="202"/>
        <v/>
      </c>
    </row>
    <row r="2106" spans="1:10" x14ac:dyDescent="0.25">
      <c r="A2106" s="10" t="str">
        <f>IF(B2106="","",COUNTA($B$33:B2106)-COUNTBLANK($B$33:B2106))</f>
        <v/>
      </c>
      <c r="B2106" s="1"/>
      <c r="C2106" s="10" t="str">
        <f>IF(B2106="","",AVERAGE($B$33:B2106))</f>
        <v/>
      </c>
      <c r="D2106" s="10" t="str">
        <f>IF(B2106="","",_xlfn.STDEV.S($B$33:B2106))</f>
        <v/>
      </c>
      <c r="E2106" s="82" t="str">
        <f t="shared" si="203"/>
        <v/>
      </c>
      <c r="F2106" s="80" t="str">
        <f t="shared" si="200"/>
        <v/>
      </c>
      <c r="G2106" s="80" t="str">
        <f t="shared" si="201"/>
        <v/>
      </c>
      <c r="H2106" s="81" t="str">
        <f t="shared" si="204"/>
        <v/>
      </c>
      <c r="I2106" s="83" t="str">
        <f t="shared" si="199"/>
        <v/>
      </c>
      <c r="J2106" s="10" t="str">
        <f t="shared" si="202"/>
        <v/>
      </c>
    </row>
    <row r="2107" spans="1:10" x14ac:dyDescent="0.25">
      <c r="A2107" s="10" t="str">
        <f>IF(B2107="","",COUNTA($B$33:B2107)-COUNTBLANK($B$33:B2107))</f>
        <v/>
      </c>
      <c r="B2107" s="1"/>
      <c r="C2107" s="10" t="str">
        <f>IF(B2107="","",AVERAGE($B$33:B2107))</f>
        <v/>
      </c>
      <c r="D2107" s="10" t="str">
        <f>IF(B2107="","",_xlfn.STDEV.S($B$33:B2107))</f>
        <v/>
      </c>
      <c r="E2107" s="82" t="str">
        <f t="shared" si="203"/>
        <v/>
      </c>
      <c r="F2107" s="80" t="str">
        <f t="shared" si="200"/>
        <v/>
      </c>
      <c r="G2107" s="80" t="str">
        <f t="shared" si="201"/>
        <v/>
      </c>
      <c r="H2107" s="81" t="str">
        <f t="shared" si="204"/>
        <v/>
      </c>
      <c r="I2107" s="83" t="str">
        <f t="shared" si="199"/>
        <v/>
      </c>
      <c r="J2107" s="10" t="str">
        <f t="shared" si="202"/>
        <v/>
      </c>
    </row>
    <row r="2108" spans="1:10" x14ac:dyDescent="0.25">
      <c r="A2108" s="10" t="str">
        <f>IF(B2108="","",COUNTA($B$33:B2108)-COUNTBLANK($B$33:B2108))</f>
        <v/>
      </c>
      <c r="B2108" s="1"/>
      <c r="C2108" s="10" t="str">
        <f>IF(B2108="","",AVERAGE($B$33:B2108))</f>
        <v/>
      </c>
      <c r="D2108" s="10" t="str">
        <f>IF(B2108="","",_xlfn.STDEV.S($B$33:B2108))</f>
        <v/>
      </c>
      <c r="E2108" s="82" t="str">
        <f t="shared" si="203"/>
        <v/>
      </c>
      <c r="F2108" s="80" t="str">
        <f t="shared" si="200"/>
        <v/>
      </c>
      <c r="G2108" s="80" t="str">
        <f t="shared" si="201"/>
        <v/>
      </c>
      <c r="H2108" s="81" t="str">
        <f t="shared" si="204"/>
        <v/>
      </c>
      <c r="I2108" s="83" t="str">
        <f t="shared" si="199"/>
        <v/>
      </c>
      <c r="J2108" s="10" t="str">
        <f t="shared" si="202"/>
        <v/>
      </c>
    </row>
    <row r="2109" spans="1:10" x14ac:dyDescent="0.25">
      <c r="A2109" s="10" t="str">
        <f>IF(B2109="","",COUNTA($B$33:B2109)-COUNTBLANK($B$33:B2109))</f>
        <v/>
      </c>
      <c r="B2109" s="1"/>
      <c r="C2109" s="10" t="str">
        <f>IF(B2109="","",AVERAGE($B$33:B2109))</f>
        <v/>
      </c>
      <c r="D2109" s="10" t="str">
        <f>IF(B2109="","",_xlfn.STDEV.S($B$33:B2109))</f>
        <v/>
      </c>
      <c r="E2109" s="82" t="str">
        <f t="shared" si="203"/>
        <v/>
      </c>
      <c r="F2109" s="80" t="str">
        <f t="shared" si="200"/>
        <v/>
      </c>
      <c r="G2109" s="80" t="str">
        <f t="shared" si="201"/>
        <v/>
      </c>
      <c r="H2109" s="81" t="str">
        <f t="shared" si="204"/>
        <v/>
      </c>
      <c r="I2109" s="83" t="str">
        <f t="shared" si="199"/>
        <v/>
      </c>
      <c r="J2109" s="10" t="str">
        <f t="shared" si="202"/>
        <v/>
      </c>
    </row>
    <row r="2110" spans="1:10" x14ac:dyDescent="0.25">
      <c r="A2110" s="10" t="str">
        <f>IF(B2110="","",COUNTA($B$33:B2110)-COUNTBLANK($B$33:B2110))</f>
        <v/>
      </c>
      <c r="B2110" s="1"/>
      <c r="C2110" s="10" t="str">
        <f>IF(B2110="","",AVERAGE($B$33:B2110))</f>
        <v/>
      </c>
      <c r="D2110" s="10" t="str">
        <f>IF(B2110="","",_xlfn.STDEV.S($B$33:B2110))</f>
        <v/>
      </c>
      <c r="E2110" s="82" t="str">
        <f t="shared" si="203"/>
        <v/>
      </c>
      <c r="F2110" s="80" t="str">
        <f t="shared" si="200"/>
        <v/>
      </c>
      <c r="G2110" s="80" t="str">
        <f t="shared" si="201"/>
        <v/>
      </c>
      <c r="H2110" s="81" t="str">
        <f t="shared" si="204"/>
        <v/>
      </c>
      <c r="I2110" s="83" t="str">
        <f t="shared" si="199"/>
        <v/>
      </c>
      <c r="J2110" s="10" t="str">
        <f t="shared" si="202"/>
        <v/>
      </c>
    </row>
    <row r="2111" spans="1:10" x14ac:dyDescent="0.25">
      <c r="A2111" s="10" t="str">
        <f>IF(B2111="","",COUNTA($B$33:B2111)-COUNTBLANK($B$33:B2111))</f>
        <v/>
      </c>
      <c r="B2111" s="1"/>
      <c r="C2111" s="10" t="str">
        <f>IF(B2111="","",AVERAGE($B$33:B2111))</f>
        <v/>
      </c>
      <c r="D2111" s="10" t="str">
        <f>IF(B2111="","",_xlfn.STDEV.S($B$33:B2111))</f>
        <v/>
      </c>
      <c r="E2111" s="82" t="str">
        <f t="shared" si="203"/>
        <v/>
      </c>
      <c r="F2111" s="80" t="str">
        <f t="shared" si="200"/>
        <v/>
      </c>
      <c r="G2111" s="80" t="str">
        <f t="shared" si="201"/>
        <v/>
      </c>
      <c r="H2111" s="81" t="str">
        <f t="shared" si="204"/>
        <v/>
      </c>
      <c r="I2111" s="83" t="str">
        <f t="shared" si="199"/>
        <v/>
      </c>
      <c r="J2111" s="10" t="str">
        <f t="shared" si="202"/>
        <v/>
      </c>
    </row>
    <row r="2112" spans="1:10" x14ac:dyDescent="0.25">
      <c r="A2112" s="10" t="str">
        <f>IF(B2112="","",COUNTA($B$33:B2112)-COUNTBLANK($B$33:B2112))</f>
        <v/>
      </c>
      <c r="B2112" s="1"/>
      <c r="C2112" s="10" t="str">
        <f>IF(B2112="","",AVERAGE($B$33:B2112))</f>
        <v/>
      </c>
      <c r="D2112" s="10" t="str">
        <f>IF(B2112="","",_xlfn.STDEV.S($B$33:B2112))</f>
        <v/>
      </c>
      <c r="E2112" s="82" t="str">
        <f t="shared" si="203"/>
        <v/>
      </c>
      <c r="F2112" s="80" t="str">
        <f t="shared" si="200"/>
        <v/>
      </c>
      <c r="G2112" s="80" t="str">
        <f t="shared" si="201"/>
        <v/>
      </c>
      <c r="H2112" s="81" t="str">
        <f t="shared" si="204"/>
        <v/>
      </c>
      <c r="I2112" s="83" t="str">
        <f t="shared" si="199"/>
        <v/>
      </c>
      <c r="J2112" s="10" t="str">
        <f t="shared" si="202"/>
        <v/>
      </c>
    </row>
    <row r="2113" spans="1:10" x14ac:dyDescent="0.25">
      <c r="A2113" s="10" t="str">
        <f>IF(B2113="","",COUNTA($B$33:B2113)-COUNTBLANK($B$33:B2113))</f>
        <v/>
      </c>
      <c r="B2113" s="1"/>
      <c r="C2113" s="10" t="str">
        <f>IF(B2113="","",AVERAGE($B$33:B2113))</f>
        <v/>
      </c>
      <c r="D2113" s="10" t="str">
        <f>IF(B2113="","",_xlfn.STDEV.S($B$33:B2113))</f>
        <v/>
      </c>
      <c r="E2113" s="82" t="str">
        <f t="shared" si="203"/>
        <v/>
      </c>
      <c r="F2113" s="80" t="str">
        <f t="shared" si="200"/>
        <v/>
      </c>
      <c r="G2113" s="80" t="str">
        <f t="shared" si="201"/>
        <v/>
      </c>
      <c r="H2113" s="81" t="str">
        <f t="shared" si="204"/>
        <v/>
      </c>
      <c r="I2113" s="83" t="str">
        <f t="shared" si="199"/>
        <v/>
      </c>
      <c r="J2113" s="10" t="str">
        <f t="shared" si="202"/>
        <v/>
      </c>
    </row>
    <row r="2114" spans="1:10" x14ac:dyDescent="0.25">
      <c r="A2114" s="10" t="str">
        <f>IF(B2114="","",COUNTA($B$33:B2114)-COUNTBLANK($B$33:B2114))</f>
        <v/>
      </c>
      <c r="B2114" s="1"/>
      <c r="C2114" s="10" t="str">
        <f>IF(B2114="","",AVERAGE($B$33:B2114))</f>
        <v/>
      </c>
      <c r="D2114" s="10" t="str">
        <f>IF(B2114="","",_xlfn.STDEV.S($B$33:B2114))</f>
        <v/>
      </c>
      <c r="E2114" s="82" t="str">
        <f t="shared" si="203"/>
        <v/>
      </c>
      <c r="F2114" s="80" t="str">
        <f t="shared" si="200"/>
        <v/>
      </c>
      <c r="G2114" s="80" t="str">
        <f t="shared" si="201"/>
        <v/>
      </c>
      <c r="H2114" s="81" t="str">
        <f t="shared" si="204"/>
        <v/>
      </c>
      <c r="I2114" s="83" t="str">
        <f t="shared" si="199"/>
        <v/>
      </c>
      <c r="J2114" s="10" t="str">
        <f t="shared" si="202"/>
        <v/>
      </c>
    </row>
    <row r="2115" spans="1:10" x14ac:dyDescent="0.25">
      <c r="A2115" s="10" t="str">
        <f>IF(B2115="","",COUNTA($B$33:B2115)-COUNTBLANK($B$33:B2115))</f>
        <v/>
      </c>
      <c r="B2115" s="1"/>
      <c r="C2115" s="10" t="str">
        <f>IF(B2115="","",AVERAGE($B$33:B2115))</f>
        <v/>
      </c>
      <c r="D2115" s="10" t="str">
        <f>IF(B2115="","",_xlfn.STDEV.S($B$33:B2115))</f>
        <v/>
      </c>
      <c r="E2115" s="82" t="str">
        <f t="shared" si="203"/>
        <v/>
      </c>
      <c r="F2115" s="80" t="str">
        <f t="shared" si="200"/>
        <v/>
      </c>
      <c r="G2115" s="80" t="str">
        <f t="shared" si="201"/>
        <v/>
      </c>
      <c r="H2115" s="81" t="str">
        <f t="shared" si="204"/>
        <v/>
      </c>
      <c r="I2115" s="83" t="str">
        <f t="shared" si="199"/>
        <v/>
      </c>
      <c r="J2115" s="10" t="str">
        <f t="shared" si="202"/>
        <v/>
      </c>
    </row>
    <row r="2116" spans="1:10" x14ac:dyDescent="0.25">
      <c r="A2116" s="10" t="str">
        <f>IF(B2116="","",COUNTA($B$33:B2116)-COUNTBLANK($B$33:B2116))</f>
        <v/>
      </c>
      <c r="B2116" s="1"/>
      <c r="C2116" s="10" t="str">
        <f>IF(B2116="","",AVERAGE($B$33:B2116))</f>
        <v/>
      </c>
      <c r="D2116" s="10" t="str">
        <f>IF(B2116="","",_xlfn.STDEV.S($B$33:B2116))</f>
        <v/>
      </c>
      <c r="E2116" s="82" t="str">
        <f t="shared" si="203"/>
        <v/>
      </c>
      <c r="F2116" s="80" t="str">
        <f t="shared" si="200"/>
        <v/>
      </c>
      <c r="G2116" s="80" t="str">
        <f t="shared" si="201"/>
        <v/>
      </c>
      <c r="H2116" s="81" t="str">
        <f t="shared" si="204"/>
        <v/>
      </c>
      <c r="I2116" s="83" t="str">
        <f t="shared" si="199"/>
        <v/>
      </c>
      <c r="J2116" s="10" t="str">
        <f t="shared" si="202"/>
        <v/>
      </c>
    </row>
    <row r="2117" spans="1:10" x14ac:dyDescent="0.25">
      <c r="A2117" s="10" t="str">
        <f>IF(B2117="","",COUNTA($B$33:B2117)-COUNTBLANK($B$33:B2117))</f>
        <v/>
      </c>
      <c r="B2117" s="1"/>
      <c r="C2117" s="10" t="str">
        <f>IF(B2117="","",AVERAGE($B$33:B2117))</f>
        <v/>
      </c>
      <c r="D2117" s="10" t="str">
        <f>IF(B2117="","",_xlfn.STDEV.S($B$33:B2117))</f>
        <v/>
      </c>
      <c r="E2117" s="82" t="str">
        <f t="shared" si="203"/>
        <v/>
      </c>
      <c r="F2117" s="80" t="str">
        <f t="shared" si="200"/>
        <v/>
      </c>
      <c r="G2117" s="80" t="str">
        <f t="shared" si="201"/>
        <v/>
      </c>
      <c r="H2117" s="81" t="str">
        <f t="shared" si="204"/>
        <v/>
      </c>
      <c r="I2117" s="83" t="str">
        <f t="shared" si="199"/>
        <v/>
      </c>
      <c r="J2117" s="10" t="str">
        <f t="shared" si="202"/>
        <v/>
      </c>
    </row>
    <row r="2118" spans="1:10" x14ac:dyDescent="0.25">
      <c r="A2118" s="10" t="str">
        <f>IF(B2118="","",COUNTA($B$33:B2118)-COUNTBLANK($B$33:B2118))</f>
        <v/>
      </c>
      <c r="B2118" s="1"/>
      <c r="C2118" s="10" t="str">
        <f>IF(B2118="","",AVERAGE($B$33:B2118))</f>
        <v/>
      </c>
      <c r="D2118" s="10" t="str">
        <f>IF(B2118="","",_xlfn.STDEV.S($B$33:B2118))</f>
        <v/>
      </c>
      <c r="E2118" s="82" t="str">
        <f t="shared" si="203"/>
        <v/>
      </c>
      <c r="F2118" s="80" t="str">
        <f t="shared" si="200"/>
        <v/>
      </c>
      <c r="G2118" s="80" t="str">
        <f t="shared" si="201"/>
        <v/>
      </c>
      <c r="H2118" s="81" t="str">
        <f t="shared" si="204"/>
        <v/>
      </c>
      <c r="I2118" s="83" t="str">
        <f t="shared" si="199"/>
        <v/>
      </c>
      <c r="J2118" s="10" t="str">
        <f t="shared" si="202"/>
        <v/>
      </c>
    </row>
    <row r="2119" spans="1:10" x14ac:dyDescent="0.25">
      <c r="A2119" s="10" t="str">
        <f>IF(B2119="","",COUNTA($B$33:B2119)-COUNTBLANK($B$33:B2119))</f>
        <v/>
      </c>
      <c r="B2119" s="1"/>
      <c r="C2119" s="10" t="str">
        <f>IF(B2119="","",AVERAGE($B$33:B2119))</f>
        <v/>
      </c>
      <c r="D2119" s="10" t="str">
        <f>IF(B2119="","",_xlfn.STDEV.S($B$33:B2119))</f>
        <v/>
      </c>
      <c r="E2119" s="82" t="str">
        <f t="shared" si="203"/>
        <v/>
      </c>
      <c r="F2119" s="80" t="str">
        <f t="shared" si="200"/>
        <v/>
      </c>
      <c r="G2119" s="80" t="str">
        <f t="shared" si="201"/>
        <v/>
      </c>
      <c r="H2119" s="81" t="str">
        <f t="shared" si="204"/>
        <v/>
      </c>
      <c r="I2119" s="83" t="str">
        <f t="shared" si="199"/>
        <v/>
      </c>
      <c r="J2119" s="10" t="str">
        <f t="shared" si="202"/>
        <v/>
      </c>
    </row>
    <row r="2120" spans="1:10" x14ac:dyDescent="0.25">
      <c r="A2120" s="10" t="str">
        <f>IF(B2120="","",COUNTA($B$33:B2120)-COUNTBLANK($B$33:B2120))</f>
        <v/>
      </c>
      <c r="B2120" s="1"/>
      <c r="C2120" s="10" t="str">
        <f>IF(B2120="","",AVERAGE($B$33:B2120))</f>
        <v/>
      </c>
      <c r="D2120" s="10" t="str">
        <f>IF(B2120="","",_xlfn.STDEV.S($B$33:B2120))</f>
        <v/>
      </c>
      <c r="E2120" s="82" t="str">
        <f t="shared" si="203"/>
        <v/>
      </c>
      <c r="F2120" s="80" t="str">
        <f t="shared" si="200"/>
        <v/>
      </c>
      <c r="G2120" s="80" t="str">
        <f t="shared" si="201"/>
        <v/>
      </c>
      <c r="H2120" s="81" t="str">
        <f t="shared" si="204"/>
        <v/>
      </c>
      <c r="I2120" s="83" t="str">
        <f t="shared" si="199"/>
        <v/>
      </c>
      <c r="J2120" s="10" t="str">
        <f t="shared" si="202"/>
        <v/>
      </c>
    </row>
    <row r="2121" spans="1:10" x14ac:dyDescent="0.25">
      <c r="A2121" s="10" t="str">
        <f>IF(B2121="","",COUNTA($B$33:B2121)-COUNTBLANK($B$33:B2121))</f>
        <v/>
      </c>
      <c r="B2121" s="1"/>
      <c r="C2121" s="10" t="str">
        <f>IF(B2121="","",AVERAGE($B$33:B2121))</f>
        <v/>
      </c>
      <c r="D2121" s="10" t="str">
        <f>IF(B2121="","",_xlfn.STDEV.S($B$33:B2121))</f>
        <v/>
      </c>
      <c r="E2121" s="82" t="str">
        <f t="shared" si="203"/>
        <v/>
      </c>
      <c r="F2121" s="80" t="str">
        <f t="shared" si="200"/>
        <v/>
      </c>
      <c r="G2121" s="80" t="str">
        <f t="shared" si="201"/>
        <v/>
      </c>
      <c r="H2121" s="81" t="str">
        <f t="shared" si="204"/>
        <v/>
      </c>
      <c r="I2121" s="83" t="str">
        <f t="shared" si="199"/>
        <v/>
      </c>
      <c r="J2121" s="10" t="str">
        <f t="shared" si="202"/>
        <v/>
      </c>
    </row>
    <row r="2122" spans="1:10" x14ac:dyDescent="0.25">
      <c r="A2122" s="10" t="str">
        <f>IF(B2122="","",COUNTA($B$33:B2122)-COUNTBLANK($B$33:B2122))</f>
        <v/>
      </c>
      <c r="B2122" s="1"/>
      <c r="C2122" s="10" t="str">
        <f>IF(B2122="","",AVERAGE($B$33:B2122))</f>
        <v/>
      </c>
      <c r="D2122" s="10" t="str">
        <f>IF(B2122="","",_xlfn.STDEV.S($B$33:B2122))</f>
        <v/>
      </c>
      <c r="E2122" s="82" t="str">
        <f t="shared" si="203"/>
        <v/>
      </c>
      <c r="F2122" s="80" t="str">
        <f t="shared" si="200"/>
        <v/>
      </c>
      <c r="G2122" s="80" t="str">
        <f t="shared" si="201"/>
        <v/>
      </c>
      <c r="H2122" s="81" t="str">
        <f t="shared" si="204"/>
        <v/>
      </c>
      <c r="I2122" s="83" t="str">
        <f t="shared" si="199"/>
        <v/>
      </c>
      <c r="J2122" s="10" t="str">
        <f t="shared" si="202"/>
        <v/>
      </c>
    </row>
    <row r="2123" spans="1:10" x14ac:dyDescent="0.25">
      <c r="A2123" s="10" t="str">
        <f>IF(B2123="","",COUNTA($B$33:B2123)-COUNTBLANK($B$33:B2123))</f>
        <v/>
      </c>
      <c r="B2123" s="1"/>
      <c r="C2123" s="10" t="str">
        <f>IF(B2123="","",AVERAGE($B$33:B2123))</f>
        <v/>
      </c>
      <c r="D2123" s="10" t="str">
        <f>IF(B2123="","",_xlfn.STDEV.S($B$33:B2123))</f>
        <v/>
      </c>
      <c r="E2123" s="82" t="str">
        <f t="shared" si="203"/>
        <v/>
      </c>
      <c r="F2123" s="80" t="str">
        <f t="shared" si="200"/>
        <v/>
      </c>
      <c r="G2123" s="80" t="str">
        <f t="shared" si="201"/>
        <v/>
      </c>
      <c r="H2123" s="81" t="str">
        <f t="shared" si="204"/>
        <v/>
      </c>
      <c r="I2123" s="83" t="str">
        <f t="shared" si="199"/>
        <v/>
      </c>
      <c r="J2123" s="10" t="str">
        <f t="shared" si="202"/>
        <v/>
      </c>
    </row>
    <row r="2124" spans="1:10" x14ac:dyDescent="0.25">
      <c r="A2124" s="10" t="str">
        <f>IF(B2124="","",COUNTA($B$33:B2124)-COUNTBLANK($B$33:B2124))</f>
        <v/>
      </c>
      <c r="B2124" s="1"/>
      <c r="C2124" s="10" t="str">
        <f>IF(B2124="","",AVERAGE($B$33:B2124))</f>
        <v/>
      </c>
      <c r="D2124" s="10" t="str">
        <f>IF(B2124="","",_xlfn.STDEV.S($B$33:B2124))</f>
        <v/>
      </c>
      <c r="E2124" s="82" t="str">
        <f t="shared" si="203"/>
        <v/>
      </c>
      <c r="F2124" s="80" t="str">
        <f t="shared" si="200"/>
        <v/>
      </c>
      <c r="G2124" s="80" t="str">
        <f t="shared" si="201"/>
        <v/>
      </c>
      <c r="H2124" s="81" t="str">
        <f t="shared" si="204"/>
        <v/>
      </c>
      <c r="I2124" s="83" t="str">
        <f t="shared" si="199"/>
        <v/>
      </c>
      <c r="J2124" s="10" t="str">
        <f t="shared" si="202"/>
        <v/>
      </c>
    </row>
    <row r="2125" spans="1:10" x14ac:dyDescent="0.25">
      <c r="A2125" s="10" t="str">
        <f>IF(B2125="","",COUNTA($B$33:B2125)-COUNTBLANK($B$33:B2125))</f>
        <v/>
      </c>
      <c r="B2125" s="1"/>
      <c r="C2125" s="10" t="str">
        <f>IF(B2125="","",AVERAGE($B$33:B2125))</f>
        <v/>
      </c>
      <c r="D2125" s="10" t="str">
        <f>IF(B2125="","",_xlfn.STDEV.S($B$33:B2125))</f>
        <v/>
      </c>
      <c r="E2125" s="82" t="str">
        <f t="shared" si="203"/>
        <v/>
      </c>
      <c r="F2125" s="80" t="str">
        <f t="shared" si="200"/>
        <v/>
      </c>
      <c r="G2125" s="80" t="str">
        <f t="shared" si="201"/>
        <v/>
      </c>
      <c r="H2125" s="81" t="str">
        <f t="shared" si="204"/>
        <v/>
      </c>
      <c r="I2125" s="83" t="str">
        <f t="shared" si="199"/>
        <v/>
      </c>
      <c r="J2125" s="10" t="str">
        <f t="shared" si="202"/>
        <v/>
      </c>
    </row>
    <row r="2126" spans="1:10" x14ac:dyDescent="0.25">
      <c r="A2126" s="10" t="str">
        <f>IF(B2126="","",COUNTA($B$33:B2126)-COUNTBLANK($B$33:B2126))</f>
        <v/>
      </c>
      <c r="B2126" s="1"/>
      <c r="C2126" s="10" t="str">
        <f>IF(B2126="","",AVERAGE($B$33:B2126))</f>
        <v/>
      </c>
      <c r="D2126" s="10" t="str">
        <f>IF(B2126="","",_xlfn.STDEV.S($B$33:B2126))</f>
        <v/>
      </c>
      <c r="E2126" s="82" t="str">
        <f t="shared" si="203"/>
        <v/>
      </c>
      <c r="F2126" s="80" t="str">
        <f t="shared" si="200"/>
        <v/>
      </c>
      <c r="G2126" s="80" t="str">
        <f t="shared" si="201"/>
        <v/>
      </c>
      <c r="H2126" s="81" t="str">
        <f t="shared" si="204"/>
        <v/>
      </c>
      <c r="I2126" s="83" t="str">
        <f t="shared" si="199"/>
        <v/>
      </c>
      <c r="J2126" s="10" t="str">
        <f t="shared" si="202"/>
        <v/>
      </c>
    </row>
    <row r="2127" spans="1:10" x14ac:dyDescent="0.25">
      <c r="A2127" s="10" t="str">
        <f>IF(B2127="","",COUNTA($B$33:B2127)-COUNTBLANK($B$33:B2127))</f>
        <v/>
      </c>
      <c r="B2127" s="1"/>
      <c r="C2127" s="10" t="str">
        <f>IF(B2127="","",AVERAGE($B$33:B2127))</f>
        <v/>
      </c>
      <c r="D2127" s="10" t="str">
        <f>IF(B2127="","",_xlfn.STDEV.S($B$33:B2127))</f>
        <v/>
      </c>
      <c r="E2127" s="82" t="str">
        <f t="shared" si="203"/>
        <v/>
      </c>
      <c r="F2127" s="80" t="str">
        <f t="shared" si="200"/>
        <v/>
      </c>
      <c r="G2127" s="80" t="str">
        <f t="shared" si="201"/>
        <v/>
      </c>
      <c r="H2127" s="81" t="str">
        <f t="shared" si="204"/>
        <v/>
      </c>
      <c r="I2127" s="83" t="str">
        <f t="shared" si="199"/>
        <v/>
      </c>
      <c r="J2127" s="10" t="str">
        <f t="shared" si="202"/>
        <v/>
      </c>
    </row>
    <row r="2128" spans="1:10" x14ac:dyDescent="0.25">
      <c r="A2128" s="10" t="str">
        <f>IF(B2128="","",COUNTA($B$33:B2128)-COUNTBLANK($B$33:B2128))</f>
        <v/>
      </c>
      <c r="B2128" s="1"/>
      <c r="C2128" s="10" t="str">
        <f>IF(B2128="","",AVERAGE($B$33:B2128))</f>
        <v/>
      </c>
      <c r="D2128" s="10" t="str">
        <f>IF(B2128="","",_xlfn.STDEV.S($B$33:B2128))</f>
        <v/>
      </c>
      <c r="E2128" s="82" t="str">
        <f t="shared" si="203"/>
        <v/>
      </c>
      <c r="F2128" s="80" t="str">
        <f t="shared" si="200"/>
        <v/>
      </c>
      <c r="G2128" s="80" t="str">
        <f t="shared" si="201"/>
        <v/>
      </c>
      <c r="H2128" s="81" t="str">
        <f t="shared" si="204"/>
        <v/>
      </c>
      <c r="I2128" s="83" t="str">
        <f t="shared" ref="I2128:I2149" si="205">IF(D2128="","",_xlfn.CONFIDENCE.NORM(1-$C$11,E2128,A2128))</f>
        <v/>
      </c>
      <c r="J2128" s="10" t="str">
        <f t="shared" si="202"/>
        <v/>
      </c>
    </row>
    <row r="2129" spans="1:10" x14ac:dyDescent="0.25">
      <c r="A2129" s="10" t="str">
        <f>IF(B2129="","",COUNTA($B$33:B2129)-COUNTBLANK($B$33:B2129))</f>
        <v/>
      </c>
      <c r="B2129" s="1"/>
      <c r="C2129" s="10" t="str">
        <f>IF(B2129="","",AVERAGE($B$33:B2129))</f>
        <v/>
      </c>
      <c r="D2129" s="10" t="str">
        <f>IF(B2129="","",_xlfn.STDEV.S($B$33:B2129))</f>
        <v/>
      </c>
      <c r="E2129" s="82" t="str">
        <f t="shared" si="203"/>
        <v/>
      </c>
      <c r="F2129" s="80" t="str">
        <f t="shared" si="200"/>
        <v/>
      </c>
      <c r="G2129" s="80" t="str">
        <f t="shared" si="201"/>
        <v/>
      </c>
      <c r="H2129" s="81" t="str">
        <f t="shared" si="204"/>
        <v/>
      </c>
      <c r="I2129" s="83" t="str">
        <f t="shared" si="205"/>
        <v/>
      </c>
      <c r="J2129" s="10" t="str">
        <f t="shared" si="202"/>
        <v/>
      </c>
    </row>
    <row r="2130" spans="1:10" x14ac:dyDescent="0.25">
      <c r="A2130" s="10" t="str">
        <f>IF(B2130="","",COUNTA($B$33:B2130)-COUNTBLANK($B$33:B2130))</f>
        <v/>
      </c>
      <c r="B2130" s="1"/>
      <c r="C2130" s="10" t="str">
        <f>IF(B2130="","",AVERAGE($B$33:B2130))</f>
        <v/>
      </c>
      <c r="D2130" s="10" t="str">
        <f>IF(B2130="","",_xlfn.STDEV.S($B$33:B2130))</f>
        <v/>
      </c>
      <c r="E2130" s="82" t="str">
        <f t="shared" si="203"/>
        <v/>
      </c>
      <c r="F2130" s="80" t="str">
        <f t="shared" si="200"/>
        <v/>
      </c>
      <c r="G2130" s="80" t="str">
        <f t="shared" si="201"/>
        <v/>
      </c>
      <c r="H2130" s="81" t="str">
        <f t="shared" si="204"/>
        <v/>
      </c>
      <c r="I2130" s="83" t="str">
        <f t="shared" si="205"/>
        <v/>
      </c>
      <c r="J2130" s="10" t="str">
        <f t="shared" si="202"/>
        <v/>
      </c>
    </row>
    <row r="2131" spans="1:10" x14ac:dyDescent="0.25">
      <c r="A2131" s="10" t="str">
        <f>IF(B2131="","",COUNTA($B$33:B2131)-COUNTBLANK($B$33:B2131))</f>
        <v/>
      </c>
      <c r="B2131" s="1"/>
      <c r="C2131" s="10" t="str">
        <f>IF(B2131="","",AVERAGE($B$33:B2131))</f>
        <v/>
      </c>
      <c r="D2131" s="10" t="str">
        <f>IF(B2131="","",_xlfn.STDEV.S($B$33:B2131))</f>
        <v/>
      </c>
      <c r="E2131" s="82" t="str">
        <f t="shared" si="203"/>
        <v/>
      </c>
      <c r="F2131" s="80" t="str">
        <f t="shared" si="200"/>
        <v/>
      </c>
      <c r="G2131" s="80" t="str">
        <f t="shared" si="201"/>
        <v/>
      </c>
      <c r="H2131" s="81" t="str">
        <f t="shared" si="204"/>
        <v/>
      </c>
      <c r="I2131" s="83" t="str">
        <f t="shared" si="205"/>
        <v/>
      </c>
      <c r="J2131" s="10" t="str">
        <f t="shared" si="202"/>
        <v/>
      </c>
    </row>
    <row r="2132" spans="1:10" x14ac:dyDescent="0.25">
      <c r="A2132" s="10" t="str">
        <f>IF(B2132="","",COUNTA($B$33:B2132)-COUNTBLANK($B$33:B2132))</f>
        <v/>
      </c>
      <c r="B2132" s="1"/>
      <c r="C2132" s="10" t="str">
        <f>IF(B2132="","",AVERAGE($B$33:B2132))</f>
        <v/>
      </c>
      <c r="D2132" s="10" t="str">
        <f>IF(B2132="","",_xlfn.STDEV.S($B$33:B2132))</f>
        <v/>
      </c>
      <c r="E2132" s="82" t="str">
        <f t="shared" si="203"/>
        <v/>
      </c>
      <c r="F2132" s="80" t="str">
        <f t="shared" si="200"/>
        <v/>
      </c>
      <c r="G2132" s="80" t="str">
        <f t="shared" si="201"/>
        <v/>
      </c>
      <c r="H2132" s="81" t="str">
        <f t="shared" si="204"/>
        <v/>
      </c>
      <c r="I2132" s="83" t="str">
        <f t="shared" si="205"/>
        <v/>
      </c>
      <c r="J2132" s="10" t="str">
        <f t="shared" si="202"/>
        <v/>
      </c>
    </row>
    <row r="2133" spans="1:10" x14ac:dyDescent="0.25">
      <c r="A2133" s="10" t="str">
        <f>IF(B2133="","",COUNTA($B$33:B2133)-COUNTBLANK($B$33:B2133))</f>
        <v/>
      </c>
      <c r="B2133" s="1"/>
      <c r="C2133" s="10" t="str">
        <f>IF(B2133="","",AVERAGE($B$33:B2133))</f>
        <v/>
      </c>
      <c r="D2133" s="10" t="str">
        <f>IF(B2133="","",_xlfn.STDEV.S($B$33:B2133))</f>
        <v/>
      </c>
      <c r="E2133" s="82" t="str">
        <f t="shared" si="203"/>
        <v/>
      </c>
      <c r="F2133" s="80" t="str">
        <f t="shared" si="200"/>
        <v/>
      </c>
      <c r="G2133" s="80" t="str">
        <f t="shared" si="201"/>
        <v/>
      </c>
      <c r="H2133" s="81" t="str">
        <f t="shared" si="204"/>
        <v/>
      </c>
      <c r="I2133" s="83" t="str">
        <f t="shared" si="205"/>
        <v/>
      </c>
      <c r="J2133" s="10" t="str">
        <f t="shared" si="202"/>
        <v/>
      </c>
    </row>
    <row r="2134" spans="1:10" x14ac:dyDescent="0.25">
      <c r="A2134" s="10" t="str">
        <f>IF(B2134="","",COUNTA($B$33:B2134)-COUNTBLANK($B$33:B2134))</f>
        <v/>
      </c>
      <c r="B2134" s="1"/>
      <c r="C2134" s="10" t="str">
        <f>IF(B2134="","",AVERAGE($B$33:B2134))</f>
        <v/>
      </c>
      <c r="D2134" s="10" t="str">
        <f>IF(B2134="","",_xlfn.STDEV.S($B$33:B2134))</f>
        <v/>
      </c>
      <c r="E2134" s="82" t="str">
        <f t="shared" si="203"/>
        <v/>
      </c>
      <c r="F2134" s="80" t="str">
        <f t="shared" si="200"/>
        <v/>
      </c>
      <c r="G2134" s="80" t="str">
        <f t="shared" si="201"/>
        <v/>
      </c>
      <c r="H2134" s="81" t="str">
        <f t="shared" si="204"/>
        <v/>
      </c>
      <c r="I2134" s="83" t="str">
        <f t="shared" si="205"/>
        <v/>
      </c>
      <c r="J2134" s="10" t="str">
        <f t="shared" si="202"/>
        <v/>
      </c>
    </row>
    <row r="2135" spans="1:10" x14ac:dyDescent="0.25">
      <c r="A2135" s="10" t="str">
        <f>IF(B2135="","",COUNTA($B$33:B2135)-COUNTBLANK($B$33:B2135))</f>
        <v/>
      </c>
      <c r="B2135" s="1"/>
      <c r="C2135" s="10" t="str">
        <f>IF(B2135="","",AVERAGE($B$33:B2135))</f>
        <v/>
      </c>
      <c r="D2135" s="10" t="str">
        <f>IF(B2135="","",_xlfn.STDEV.S($B$33:B2135))</f>
        <v/>
      </c>
      <c r="E2135" s="82" t="str">
        <f t="shared" si="203"/>
        <v/>
      </c>
      <c r="F2135" s="80" t="str">
        <f t="shared" si="200"/>
        <v/>
      </c>
      <c r="G2135" s="80" t="str">
        <f t="shared" si="201"/>
        <v/>
      </c>
      <c r="H2135" s="81" t="str">
        <f t="shared" si="204"/>
        <v/>
      </c>
      <c r="I2135" s="83" t="str">
        <f t="shared" si="205"/>
        <v/>
      </c>
      <c r="J2135" s="10" t="str">
        <f t="shared" si="202"/>
        <v/>
      </c>
    </row>
    <row r="2136" spans="1:10" x14ac:dyDescent="0.25">
      <c r="A2136" s="10" t="str">
        <f>IF(B2136="","",COUNTA($B$33:B2136)-COUNTBLANK($B$33:B2136))</f>
        <v/>
      </c>
      <c r="B2136" s="1"/>
      <c r="C2136" s="10" t="str">
        <f>IF(B2136="","",AVERAGE($B$33:B2136))</f>
        <v/>
      </c>
      <c r="D2136" s="10" t="str">
        <f>IF(B2136="","",_xlfn.STDEV.S($B$33:B2136))</f>
        <v/>
      </c>
      <c r="E2136" s="82" t="str">
        <f t="shared" si="203"/>
        <v/>
      </c>
      <c r="F2136" s="80" t="str">
        <f t="shared" si="200"/>
        <v/>
      </c>
      <c r="G2136" s="80" t="str">
        <f t="shared" si="201"/>
        <v/>
      </c>
      <c r="H2136" s="81" t="str">
        <f t="shared" si="204"/>
        <v/>
      </c>
      <c r="I2136" s="83" t="str">
        <f t="shared" si="205"/>
        <v/>
      </c>
      <c r="J2136" s="10" t="str">
        <f t="shared" si="202"/>
        <v/>
      </c>
    </row>
    <row r="2137" spans="1:10" x14ac:dyDescent="0.25">
      <c r="A2137" s="10" t="str">
        <f>IF(B2137="","",COUNTA($B$33:B2137)-COUNTBLANK($B$33:B2137))</f>
        <v/>
      </c>
      <c r="B2137" s="1"/>
      <c r="C2137" s="10" t="str">
        <f>IF(B2137="","",AVERAGE($B$33:B2137))</f>
        <v/>
      </c>
      <c r="D2137" s="10" t="str">
        <f>IF(B2137="","",_xlfn.STDEV.S($B$33:B2137))</f>
        <v/>
      </c>
      <c r="E2137" s="82" t="str">
        <f t="shared" si="203"/>
        <v/>
      </c>
      <c r="F2137" s="80" t="str">
        <f t="shared" si="200"/>
        <v/>
      </c>
      <c r="G2137" s="80" t="str">
        <f t="shared" si="201"/>
        <v/>
      </c>
      <c r="H2137" s="81" t="str">
        <f t="shared" si="204"/>
        <v/>
      </c>
      <c r="I2137" s="83" t="str">
        <f t="shared" si="205"/>
        <v/>
      </c>
      <c r="J2137" s="10" t="str">
        <f t="shared" si="202"/>
        <v/>
      </c>
    </row>
    <row r="2138" spans="1:10" x14ac:dyDescent="0.25">
      <c r="A2138" s="10" t="str">
        <f>IF(B2138="","",COUNTA($B$33:B2138)-COUNTBLANK($B$33:B2138))</f>
        <v/>
      </c>
      <c r="B2138" s="1"/>
      <c r="C2138" s="10" t="str">
        <f>IF(B2138="","",AVERAGE($B$33:B2138))</f>
        <v/>
      </c>
      <c r="D2138" s="10" t="str">
        <f>IF(B2138="","",_xlfn.STDEV.S($B$33:B2138))</f>
        <v/>
      </c>
      <c r="E2138" s="82" t="str">
        <f t="shared" si="203"/>
        <v/>
      </c>
      <c r="F2138" s="80" t="str">
        <f t="shared" si="200"/>
        <v/>
      </c>
      <c r="G2138" s="80" t="str">
        <f t="shared" si="201"/>
        <v/>
      </c>
      <c r="H2138" s="81" t="str">
        <f t="shared" si="204"/>
        <v/>
      </c>
      <c r="I2138" s="83" t="str">
        <f t="shared" si="205"/>
        <v/>
      </c>
      <c r="J2138" s="10" t="str">
        <f t="shared" si="202"/>
        <v/>
      </c>
    </row>
    <row r="2139" spans="1:10" x14ac:dyDescent="0.25">
      <c r="A2139" s="10" t="str">
        <f>IF(B2139="","",COUNTA($B$33:B2139)-COUNTBLANK($B$33:B2139))</f>
        <v/>
      </c>
      <c r="B2139" s="1"/>
      <c r="C2139" s="10" t="str">
        <f>IF(B2139="","",AVERAGE($B$33:B2139))</f>
        <v/>
      </c>
      <c r="D2139" s="10" t="str">
        <f>IF(B2139="","",_xlfn.STDEV.S($B$33:B2139))</f>
        <v/>
      </c>
      <c r="E2139" s="82" t="str">
        <f t="shared" si="203"/>
        <v/>
      </c>
      <c r="F2139" s="80" t="str">
        <f t="shared" si="200"/>
        <v/>
      </c>
      <c r="G2139" s="80" t="str">
        <f t="shared" si="201"/>
        <v/>
      </c>
      <c r="H2139" s="81" t="str">
        <f t="shared" si="204"/>
        <v/>
      </c>
      <c r="I2139" s="83" t="str">
        <f t="shared" si="205"/>
        <v/>
      </c>
      <c r="J2139" s="10" t="str">
        <f t="shared" si="202"/>
        <v/>
      </c>
    </row>
    <row r="2140" spans="1:10" x14ac:dyDescent="0.25">
      <c r="A2140" s="10" t="str">
        <f>IF(B2140="","",COUNTA($B$33:B2140)-COUNTBLANK($B$33:B2140))</f>
        <v/>
      </c>
      <c r="B2140" s="1"/>
      <c r="C2140" s="10" t="str">
        <f>IF(B2140="","",AVERAGE($B$33:B2140))</f>
        <v/>
      </c>
      <c r="D2140" s="10" t="str">
        <f>IF(B2140="","",_xlfn.STDEV.S($B$33:B2140))</f>
        <v/>
      </c>
      <c r="E2140" s="82" t="str">
        <f t="shared" si="203"/>
        <v/>
      </c>
      <c r="F2140" s="80" t="str">
        <f t="shared" si="200"/>
        <v/>
      </c>
      <c r="G2140" s="80" t="str">
        <f t="shared" si="201"/>
        <v/>
      </c>
      <c r="H2140" s="81" t="str">
        <f t="shared" si="204"/>
        <v/>
      </c>
      <c r="I2140" s="83" t="str">
        <f t="shared" si="205"/>
        <v/>
      </c>
      <c r="J2140" s="10" t="str">
        <f t="shared" si="202"/>
        <v/>
      </c>
    </row>
    <row r="2141" spans="1:10" x14ac:dyDescent="0.25">
      <c r="A2141" s="10" t="str">
        <f>IF(B2141="","",COUNTA($B$33:B2141)-COUNTBLANK($B$33:B2141))</f>
        <v/>
      </c>
      <c r="B2141" s="1"/>
      <c r="C2141" s="10" t="str">
        <f>IF(B2141="","",AVERAGE($B$33:B2141))</f>
        <v/>
      </c>
      <c r="D2141" s="10" t="str">
        <f>IF(B2141="","",_xlfn.STDEV.S($B$33:B2141))</f>
        <v/>
      </c>
      <c r="E2141" s="82" t="str">
        <f t="shared" si="203"/>
        <v/>
      </c>
      <c r="F2141" s="80" t="str">
        <f t="shared" si="200"/>
        <v/>
      </c>
      <c r="G2141" s="80" t="str">
        <f t="shared" si="201"/>
        <v/>
      </c>
      <c r="H2141" s="81" t="str">
        <f t="shared" si="204"/>
        <v/>
      </c>
      <c r="I2141" s="83" t="str">
        <f t="shared" si="205"/>
        <v/>
      </c>
      <c r="J2141" s="10" t="str">
        <f t="shared" si="202"/>
        <v/>
      </c>
    </row>
    <row r="2142" spans="1:10" x14ac:dyDescent="0.25">
      <c r="A2142" s="10" t="str">
        <f>IF(B2142="","",COUNTA($B$33:B2142)-COUNTBLANK($B$33:B2142))</f>
        <v/>
      </c>
      <c r="B2142" s="1"/>
      <c r="C2142" s="10" t="str">
        <f>IF(B2142="","",AVERAGE($B$33:B2142))</f>
        <v/>
      </c>
      <c r="D2142" s="10" t="str">
        <f>IF(B2142="","",_xlfn.STDEV.S($B$33:B2142))</f>
        <v/>
      </c>
      <c r="E2142" s="82" t="str">
        <f t="shared" si="203"/>
        <v/>
      </c>
      <c r="F2142" s="80" t="str">
        <f t="shared" si="200"/>
        <v/>
      </c>
      <c r="G2142" s="80" t="str">
        <f t="shared" si="201"/>
        <v/>
      </c>
      <c r="H2142" s="81" t="str">
        <f t="shared" si="204"/>
        <v/>
      </c>
      <c r="I2142" s="83" t="str">
        <f t="shared" si="205"/>
        <v/>
      </c>
      <c r="J2142" s="10" t="str">
        <f t="shared" si="202"/>
        <v/>
      </c>
    </row>
    <row r="2143" spans="1:10" x14ac:dyDescent="0.25">
      <c r="A2143" s="10" t="str">
        <f>IF(B2143="","",COUNTA($B$33:B2143)-COUNTBLANK($B$33:B2143))</f>
        <v/>
      </c>
      <c r="B2143" s="1"/>
      <c r="C2143" s="10" t="str">
        <f>IF(B2143="","",AVERAGE($B$33:B2143))</f>
        <v/>
      </c>
      <c r="D2143" s="10" t="str">
        <f>IF(B2143="","",_xlfn.STDEV.S($B$33:B2143))</f>
        <v/>
      </c>
      <c r="E2143" s="82" t="str">
        <f t="shared" si="203"/>
        <v/>
      </c>
      <c r="F2143" s="80" t="str">
        <f t="shared" si="200"/>
        <v/>
      </c>
      <c r="G2143" s="80" t="str">
        <f t="shared" si="201"/>
        <v/>
      </c>
      <c r="H2143" s="81" t="str">
        <f t="shared" si="204"/>
        <v/>
      </c>
      <c r="I2143" s="83" t="str">
        <f t="shared" si="205"/>
        <v/>
      </c>
      <c r="J2143" s="10" t="str">
        <f t="shared" si="202"/>
        <v/>
      </c>
    </row>
    <row r="2144" spans="1:10" x14ac:dyDescent="0.25">
      <c r="A2144" s="10" t="str">
        <f>IF(B2144="","",COUNTA($B$33:B2144)-COUNTBLANK($B$33:B2144))</f>
        <v/>
      </c>
      <c r="B2144" s="1"/>
      <c r="C2144" s="10" t="str">
        <f>IF(B2144="","",AVERAGE($B$33:B2144))</f>
        <v/>
      </c>
      <c r="D2144" s="10" t="str">
        <f>IF(B2144="","",_xlfn.STDEV.S($B$33:B2144))</f>
        <v/>
      </c>
      <c r="E2144" s="82" t="str">
        <f t="shared" si="203"/>
        <v/>
      </c>
      <c r="F2144" s="80" t="str">
        <f t="shared" si="200"/>
        <v/>
      </c>
      <c r="G2144" s="80" t="str">
        <f t="shared" si="201"/>
        <v/>
      </c>
      <c r="H2144" s="81" t="str">
        <f t="shared" si="204"/>
        <v/>
      </c>
      <c r="I2144" s="83" t="str">
        <f t="shared" si="205"/>
        <v/>
      </c>
      <c r="J2144" s="10" t="str">
        <f t="shared" si="202"/>
        <v/>
      </c>
    </row>
    <row r="2145" spans="1:10" x14ac:dyDescent="0.25">
      <c r="A2145" s="10" t="str">
        <f>IF(B2145="","",COUNTA($B$33:B2145)-COUNTBLANK($B$33:B2145))</f>
        <v/>
      </c>
      <c r="B2145" s="1"/>
      <c r="C2145" s="10" t="str">
        <f>IF(B2145="","",AVERAGE($B$33:B2145))</f>
        <v/>
      </c>
      <c r="D2145" s="10" t="str">
        <f>IF(B2145="","",_xlfn.STDEV.S($B$33:B2145))</f>
        <v/>
      </c>
      <c r="E2145" s="82" t="str">
        <f t="shared" si="203"/>
        <v/>
      </c>
      <c r="F2145" s="80" t="str">
        <f t="shared" si="200"/>
        <v/>
      </c>
      <c r="G2145" s="80" t="str">
        <f t="shared" si="201"/>
        <v/>
      </c>
      <c r="H2145" s="81" t="str">
        <f t="shared" si="204"/>
        <v/>
      </c>
      <c r="I2145" s="83" t="str">
        <f t="shared" si="205"/>
        <v/>
      </c>
      <c r="J2145" s="10" t="str">
        <f t="shared" si="202"/>
        <v/>
      </c>
    </row>
    <row r="2146" spans="1:10" x14ac:dyDescent="0.25">
      <c r="A2146" s="10" t="str">
        <f>IF(B2146="","",COUNTA($B$33:B2146)-COUNTBLANK($B$33:B2146))</f>
        <v/>
      </c>
      <c r="B2146" s="1"/>
      <c r="C2146" s="10" t="str">
        <f>IF(B2146="","",AVERAGE($B$33:B2146))</f>
        <v/>
      </c>
      <c r="D2146" s="10" t="str">
        <f>IF(B2146="","",_xlfn.STDEV.S($B$33:B2146))</f>
        <v/>
      </c>
      <c r="E2146" s="82" t="str">
        <f t="shared" si="203"/>
        <v/>
      </c>
      <c r="F2146" s="80" t="str">
        <f t="shared" si="200"/>
        <v/>
      </c>
      <c r="G2146" s="80" t="str">
        <f t="shared" si="201"/>
        <v/>
      </c>
      <c r="H2146" s="81" t="str">
        <f t="shared" si="204"/>
        <v/>
      </c>
      <c r="I2146" s="83" t="str">
        <f t="shared" si="205"/>
        <v/>
      </c>
      <c r="J2146" s="10" t="str">
        <f t="shared" ref="J2146:J2149" si="206">IF(B2146="","",B2146)</f>
        <v/>
      </c>
    </row>
    <row r="2147" spans="1:10" x14ac:dyDescent="0.25">
      <c r="A2147" s="10" t="str">
        <f>IF(B2147="","",COUNTA($B$33:B2147)-COUNTBLANK($B$33:B2147))</f>
        <v/>
      </c>
      <c r="B2147" s="1"/>
      <c r="C2147" s="10" t="str">
        <f>IF(B2147="","",AVERAGE($B$33:B2147))</f>
        <v/>
      </c>
      <c r="D2147" s="10" t="str">
        <f>IF(B2147="","",_xlfn.STDEV.S($B$33:B2147))</f>
        <v/>
      </c>
      <c r="E2147" s="82" t="str">
        <f t="shared" si="203"/>
        <v/>
      </c>
      <c r="F2147" s="80" t="str">
        <f t="shared" si="200"/>
        <v/>
      </c>
      <c r="G2147" s="80" t="str">
        <f t="shared" si="201"/>
        <v/>
      </c>
      <c r="H2147" s="81" t="str">
        <f t="shared" si="204"/>
        <v/>
      </c>
      <c r="I2147" s="83" t="str">
        <f t="shared" si="205"/>
        <v/>
      </c>
      <c r="J2147" s="10" t="str">
        <f t="shared" si="206"/>
        <v/>
      </c>
    </row>
    <row r="2148" spans="1:10" x14ac:dyDescent="0.25">
      <c r="A2148" s="10" t="str">
        <f>IF(B2148="","",COUNTA($B$33:B2148)-COUNTBLANK($B$33:B2148))</f>
        <v/>
      </c>
      <c r="B2148" s="1"/>
      <c r="C2148" s="10" t="str">
        <f>IF(B2148="","",AVERAGE($B$33:B2148))</f>
        <v/>
      </c>
      <c r="D2148" s="10" t="str">
        <f>IF(B2148="","",_xlfn.STDEV.S($B$33:B2148))</f>
        <v/>
      </c>
      <c r="E2148" s="82" t="str">
        <f t="shared" si="203"/>
        <v/>
      </c>
      <c r="F2148" s="80" t="str">
        <f t="shared" si="200"/>
        <v/>
      </c>
      <c r="G2148" s="80" t="str">
        <f t="shared" si="201"/>
        <v/>
      </c>
      <c r="H2148" s="81" t="str">
        <f t="shared" si="204"/>
        <v/>
      </c>
      <c r="I2148" s="83" t="str">
        <f t="shared" si="205"/>
        <v/>
      </c>
      <c r="J2148" s="10" t="str">
        <f t="shared" si="206"/>
        <v/>
      </c>
    </row>
    <row r="2149" spans="1:10" x14ac:dyDescent="0.25">
      <c r="A2149" s="10" t="str">
        <f>IF(B2149="","",COUNTA($B$33:B2149)-COUNTBLANK($B$33:B2149))</f>
        <v/>
      </c>
      <c r="B2149" s="1"/>
      <c r="C2149" s="10" t="str">
        <f>IF(B2149="","",AVERAGE($B$33:B2149))</f>
        <v/>
      </c>
      <c r="D2149" s="10" t="str">
        <f>IF(B2149="","",_xlfn.STDEV.S($B$33:B2149))</f>
        <v/>
      </c>
      <c r="E2149" s="82" t="str">
        <f t="shared" si="203"/>
        <v/>
      </c>
      <c r="F2149" s="80" t="str">
        <f t="shared" si="200"/>
        <v/>
      </c>
      <c r="G2149" s="80" t="str">
        <f t="shared" si="201"/>
        <v/>
      </c>
      <c r="H2149" s="81" t="str">
        <f t="shared" si="204"/>
        <v/>
      </c>
      <c r="I2149" s="83" t="str">
        <f t="shared" si="205"/>
        <v/>
      </c>
      <c r="J2149" s="10" t="str">
        <f t="shared" si="206"/>
        <v/>
      </c>
    </row>
  </sheetData>
  <sheetProtection selectLockedCells="1"/>
  <mergeCells count="4">
    <mergeCell ref="B21:C21"/>
    <mergeCell ref="B2:C2"/>
    <mergeCell ref="B9:C9"/>
    <mergeCell ref="O2:P2"/>
  </mergeCells>
  <conditionalFormatting sqref="Q6:Q8">
    <cfRule type="containsText" dxfId="0" priority="1" operator="containsText" text="non ">
      <formula>NOT(ISERROR(SEARCH("non ",Q6)))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1CFF-A5C3-4CED-BFE0-BE549B8961F7}">
  <dimension ref="A1:E204"/>
  <sheetViews>
    <sheetView workbookViewId="0">
      <pane ySplit="4" topLeftCell="A5" activePane="bottomLeft" state="frozen"/>
      <selection pane="bottomLeft" activeCell="C5" sqref="C5"/>
    </sheetView>
  </sheetViews>
  <sheetFormatPr baseColWidth="10" defaultRowHeight="15" x14ac:dyDescent="0.25"/>
  <cols>
    <col min="1" max="16384" width="11.42578125" style="3"/>
  </cols>
  <sheetData>
    <row r="1" spans="1:3" x14ac:dyDescent="0.25">
      <c r="A1" s="8" t="s">
        <v>45</v>
      </c>
      <c r="B1" s="7">
        <v>100.001</v>
      </c>
    </row>
    <row r="2" spans="1:3" x14ac:dyDescent="0.25">
      <c r="A2" s="8" t="s">
        <v>46</v>
      </c>
      <c r="B2" s="7">
        <v>7.0000000000000001E-3</v>
      </c>
    </row>
    <row r="4" spans="1:3" x14ac:dyDescent="0.25">
      <c r="B4" s="6" t="s">
        <v>48</v>
      </c>
      <c r="C4" s="6" t="s">
        <v>47</v>
      </c>
    </row>
    <row r="5" spans="1:3" x14ac:dyDescent="0.25">
      <c r="B5" s="4">
        <v>1</v>
      </c>
      <c r="C5" s="5">
        <f ca="1">NORMINV(RAND(),$B$1,$B$2)</f>
        <v>100.00436570163684</v>
      </c>
    </row>
    <row r="6" spans="1:3" x14ac:dyDescent="0.25">
      <c r="B6" s="4">
        <v>2</v>
      </c>
      <c r="C6" s="5">
        <f ca="1">NORMINV(RAND(),$B$1,$B$2)</f>
        <v>100.006201290158</v>
      </c>
    </row>
    <row r="7" spans="1:3" x14ac:dyDescent="0.25">
      <c r="B7" s="4">
        <v>3</v>
      </c>
      <c r="C7" s="5">
        <f t="shared" ref="C7:C70" ca="1" si="0">NORMINV(RAND(),$B$1,$B$2)</f>
        <v>99.996534853819213</v>
      </c>
    </row>
    <row r="8" spans="1:3" x14ac:dyDescent="0.25">
      <c r="B8" s="4">
        <v>4</v>
      </c>
      <c r="C8" s="5">
        <f t="shared" ca="1" si="0"/>
        <v>99.986616086385922</v>
      </c>
    </row>
    <row r="9" spans="1:3" x14ac:dyDescent="0.25">
      <c r="B9" s="4">
        <v>5</v>
      </c>
      <c r="C9" s="5">
        <f t="shared" ca="1" si="0"/>
        <v>99.992064843601455</v>
      </c>
    </row>
    <row r="10" spans="1:3" x14ac:dyDescent="0.25">
      <c r="B10" s="4">
        <v>6</v>
      </c>
      <c r="C10" s="5">
        <f t="shared" ca="1" si="0"/>
        <v>100.00147560578485</v>
      </c>
    </row>
    <row r="11" spans="1:3" x14ac:dyDescent="0.25">
      <c r="B11" s="4">
        <v>7</v>
      </c>
      <c r="C11" s="5">
        <f t="shared" ca="1" si="0"/>
        <v>99.999599858454516</v>
      </c>
    </row>
    <row r="12" spans="1:3" x14ac:dyDescent="0.25">
      <c r="B12" s="4">
        <v>8</v>
      </c>
      <c r="C12" s="5">
        <f t="shared" ca="1" si="0"/>
        <v>100.0027800935722</v>
      </c>
    </row>
    <row r="13" spans="1:3" x14ac:dyDescent="0.25">
      <c r="B13" s="4">
        <v>9</v>
      </c>
      <c r="C13" s="5">
        <f t="shared" ca="1" si="0"/>
        <v>99.994382672309968</v>
      </c>
    </row>
    <row r="14" spans="1:3" x14ac:dyDescent="0.25">
      <c r="B14" s="4">
        <v>10</v>
      </c>
      <c r="C14" s="5">
        <f t="shared" ca="1" si="0"/>
        <v>99.99210891743617</v>
      </c>
    </row>
    <row r="15" spans="1:3" x14ac:dyDescent="0.25">
      <c r="B15" s="4">
        <v>11</v>
      </c>
      <c r="C15" s="5">
        <f t="shared" ca="1" si="0"/>
        <v>99.995902238457447</v>
      </c>
    </row>
    <row r="16" spans="1:3" x14ac:dyDescent="0.25">
      <c r="B16" s="4">
        <v>12</v>
      </c>
      <c r="C16" s="5">
        <f t="shared" ca="1" si="0"/>
        <v>99.996367878983975</v>
      </c>
    </row>
    <row r="17" spans="2:5" x14ac:dyDescent="0.25">
      <c r="B17" s="4">
        <v>13</v>
      </c>
      <c r="C17" s="5">
        <f t="shared" ca="1" si="0"/>
        <v>100.00372436362517</v>
      </c>
    </row>
    <row r="18" spans="2:5" x14ac:dyDescent="0.25">
      <c r="B18" s="4">
        <v>14</v>
      </c>
      <c r="C18" s="5">
        <f t="shared" ca="1" si="0"/>
        <v>99.99913551409486</v>
      </c>
    </row>
    <row r="19" spans="2:5" x14ac:dyDescent="0.25">
      <c r="B19" s="4">
        <v>15</v>
      </c>
      <c r="C19" s="5">
        <f t="shared" ca="1" si="0"/>
        <v>99.99481459077667</v>
      </c>
    </row>
    <row r="20" spans="2:5" x14ac:dyDescent="0.25">
      <c r="B20" s="4">
        <v>16</v>
      </c>
      <c r="C20" s="5">
        <f t="shared" ca="1" si="0"/>
        <v>100.00191060053695</v>
      </c>
    </row>
    <row r="21" spans="2:5" x14ac:dyDescent="0.25">
      <c r="B21" s="4">
        <v>17</v>
      </c>
      <c r="C21" s="5">
        <f t="shared" ca="1" si="0"/>
        <v>99.993823538758122</v>
      </c>
      <c r="E21" s="3" t="s">
        <v>1</v>
      </c>
    </row>
    <row r="22" spans="2:5" x14ac:dyDescent="0.25">
      <c r="B22" s="4">
        <v>18</v>
      </c>
      <c r="C22" s="5">
        <f t="shared" ca="1" si="0"/>
        <v>100.00009835330393</v>
      </c>
    </row>
    <row r="23" spans="2:5" x14ac:dyDescent="0.25">
      <c r="B23" s="4">
        <v>19</v>
      </c>
      <c r="C23" s="5">
        <f t="shared" ca="1" si="0"/>
        <v>99.993691495934002</v>
      </c>
    </row>
    <row r="24" spans="2:5" x14ac:dyDescent="0.25">
      <c r="B24" s="4">
        <v>20</v>
      </c>
      <c r="C24" s="5">
        <f t="shared" ca="1" si="0"/>
        <v>99.991034435793424</v>
      </c>
    </row>
    <row r="25" spans="2:5" x14ac:dyDescent="0.25">
      <c r="B25" s="4">
        <v>21</v>
      </c>
      <c r="C25" s="5">
        <f t="shared" ca="1" si="0"/>
        <v>100.00298270675178</v>
      </c>
    </row>
    <row r="26" spans="2:5" x14ac:dyDescent="0.25">
      <c r="B26" s="4">
        <v>22</v>
      </c>
      <c r="C26" s="5">
        <f t="shared" ca="1" si="0"/>
        <v>99.999234733288816</v>
      </c>
    </row>
    <row r="27" spans="2:5" x14ac:dyDescent="0.25">
      <c r="B27" s="4">
        <v>23</v>
      </c>
      <c r="C27" s="5">
        <f t="shared" ca="1" si="0"/>
        <v>99.991318776449361</v>
      </c>
    </row>
    <row r="28" spans="2:5" x14ac:dyDescent="0.25">
      <c r="B28" s="4">
        <v>24</v>
      </c>
      <c r="C28" s="5">
        <f t="shared" ca="1" si="0"/>
        <v>100.00431266076757</v>
      </c>
    </row>
    <row r="29" spans="2:5" x14ac:dyDescent="0.25">
      <c r="B29" s="4">
        <v>25</v>
      </c>
      <c r="C29" s="5">
        <f t="shared" ca="1" si="0"/>
        <v>100.01167410424858</v>
      </c>
    </row>
    <row r="30" spans="2:5" x14ac:dyDescent="0.25">
      <c r="B30" s="4">
        <v>26</v>
      </c>
      <c r="C30" s="5">
        <f t="shared" ca="1" si="0"/>
        <v>100.00134685168459</v>
      </c>
    </row>
    <row r="31" spans="2:5" x14ac:dyDescent="0.25">
      <c r="B31" s="4">
        <v>27</v>
      </c>
      <c r="C31" s="5">
        <f t="shared" ca="1" si="0"/>
        <v>99.997215786867429</v>
      </c>
    </row>
    <row r="32" spans="2:5" x14ac:dyDescent="0.25">
      <c r="B32" s="4">
        <v>28</v>
      </c>
      <c r="C32" s="5">
        <f t="shared" ca="1" si="0"/>
        <v>100.00830188149683</v>
      </c>
      <c r="D32" s="3" t="s">
        <v>1</v>
      </c>
    </row>
    <row r="33" spans="2:3" x14ac:dyDescent="0.25">
      <c r="B33" s="4">
        <v>29</v>
      </c>
      <c r="C33" s="5">
        <f t="shared" ca="1" si="0"/>
        <v>99.993662245399847</v>
      </c>
    </row>
    <row r="34" spans="2:3" x14ac:dyDescent="0.25">
      <c r="B34" s="4">
        <v>30</v>
      </c>
      <c r="C34" s="5">
        <f t="shared" ca="1" si="0"/>
        <v>99.994915924734713</v>
      </c>
    </row>
    <row r="35" spans="2:3" x14ac:dyDescent="0.25">
      <c r="B35" s="4">
        <v>31</v>
      </c>
      <c r="C35" s="5">
        <f t="shared" ca="1" si="0"/>
        <v>100.00745480250323</v>
      </c>
    </row>
    <row r="36" spans="2:3" x14ac:dyDescent="0.25">
      <c r="B36" s="4">
        <v>32</v>
      </c>
      <c r="C36" s="5">
        <f t="shared" ca="1" si="0"/>
        <v>100.00189907324059</v>
      </c>
    </row>
    <row r="37" spans="2:3" x14ac:dyDescent="0.25">
      <c r="B37" s="4">
        <v>33</v>
      </c>
      <c r="C37" s="5">
        <f t="shared" ca="1" si="0"/>
        <v>100.00127055103194</v>
      </c>
    </row>
    <row r="38" spans="2:3" x14ac:dyDescent="0.25">
      <c r="B38" s="4">
        <v>34</v>
      </c>
      <c r="C38" s="5">
        <f t="shared" ca="1" si="0"/>
        <v>100.00519646255442</v>
      </c>
    </row>
    <row r="39" spans="2:3" x14ac:dyDescent="0.25">
      <c r="B39" s="4">
        <v>35</v>
      </c>
      <c r="C39" s="5">
        <f t="shared" ca="1" si="0"/>
        <v>100.00548961620926</v>
      </c>
    </row>
    <row r="40" spans="2:3" x14ac:dyDescent="0.25">
      <c r="B40" s="4">
        <v>36</v>
      </c>
      <c r="C40" s="5">
        <f t="shared" ca="1" si="0"/>
        <v>99.994329493831813</v>
      </c>
    </row>
    <row r="41" spans="2:3" x14ac:dyDescent="0.25">
      <c r="B41" s="4">
        <v>37</v>
      </c>
      <c r="C41" s="5">
        <f t="shared" ca="1" si="0"/>
        <v>99.989981495349795</v>
      </c>
    </row>
    <row r="42" spans="2:3" x14ac:dyDescent="0.25">
      <c r="B42" s="4">
        <v>38</v>
      </c>
      <c r="C42" s="5">
        <f t="shared" ca="1" si="0"/>
        <v>100.00176965051786</v>
      </c>
    </row>
    <row r="43" spans="2:3" x14ac:dyDescent="0.25">
      <c r="B43" s="4">
        <v>39</v>
      </c>
      <c r="C43" s="5">
        <f t="shared" ca="1" si="0"/>
        <v>99.999917363434463</v>
      </c>
    </row>
    <row r="44" spans="2:3" x14ac:dyDescent="0.25">
      <c r="B44" s="4">
        <v>40</v>
      </c>
      <c r="C44" s="5">
        <f t="shared" ca="1" si="0"/>
        <v>100.0004032543435</v>
      </c>
    </row>
    <row r="45" spans="2:3" x14ac:dyDescent="0.25">
      <c r="B45" s="4">
        <v>41</v>
      </c>
      <c r="C45" s="5">
        <f t="shared" ca="1" si="0"/>
        <v>100.00057857174345</v>
      </c>
    </row>
    <row r="46" spans="2:3" x14ac:dyDescent="0.25">
      <c r="B46" s="4">
        <v>42</v>
      </c>
      <c r="C46" s="5">
        <f t="shared" ca="1" si="0"/>
        <v>100.00771858429432</v>
      </c>
    </row>
    <row r="47" spans="2:3" x14ac:dyDescent="0.25">
      <c r="B47" s="4">
        <v>43</v>
      </c>
      <c r="C47" s="5">
        <f t="shared" ca="1" si="0"/>
        <v>100.0019981183205</v>
      </c>
    </row>
    <row r="48" spans="2:3" x14ac:dyDescent="0.25">
      <c r="B48" s="4">
        <v>44</v>
      </c>
      <c r="C48" s="5">
        <f t="shared" ca="1" si="0"/>
        <v>100.00709446955753</v>
      </c>
    </row>
    <row r="49" spans="2:3" x14ac:dyDescent="0.25">
      <c r="B49" s="4">
        <v>45</v>
      </c>
      <c r="C49" s="5">
        <f t="shared" ca="1" si="0"/>
        <v>100.00663556914645</v>
      </c>
    </row>
    <row r="50" spans="2:3" x14ac:dyDescent="0.25">
      <c r="B50" s="4">
        <v>46</v>
      </c>
      <c r="C50" s="5">
        <f t="shared" ca="1" si="0"/>
        <v>100.01042065646074</v>
      </c>
    </row>
    <row r="51" spans="2:3" x14ac:dyDescent="0.25">
      <c r="B51" s="4">
        <v>47</v>
      </c>
      <c r="C51" s="5">
        <f t="shared" ca="1" si="0"/>
        <v>99.996071669987359</v>
      </c>
    </row>
    <row r="52" spans="2:3" x14ac:dyDescent="0.25">
      <c r="B52" s="4">
        <v>48</v>
      </c>
      <c r="C52" s="5">
        <f t="shared" ca="1" si="0"/>
        <v>99.999298054670106</v>
      </c>
    </row>
    <row r="53" spans="2:3" x14ac:dyDescent="0.25">
      <c r="B53" s="4">
        <v>49</v>
      </c>
      <c r="C53" s="5">
        <f t="shared" ca="1" si="0"/>
        <v>100.00293205824011</v>
      </c>
    </row>
    <row r="54" spans="2:3" x14ac:dyDescent="0.25">
      <c r="B54" s="4">
        <v>50</v>
      </c>
      <c r="C54" s="5">
        <f t="shared" ca="1" si="0"/>
        <v>99.997118949011764</v>
      </c>
    </row>
    <row r="55" spans="2:3" x14ac:dyDescent="0.25">
      <c r="B55" s="4">
        <v>51</v>
      </c>
      <c r="C55" s="5">
        <f t="shared" ca="1" si="0"/>
        <v>99.993594206954612</v>
      </c>
    </row>
    <row r="56" spans="2:3" x14ac:dyDescent="0.25">
      <c r="B56" s="4">
        <v>52</v>
      </c>
      <c r="C56" s="5">
        <f t="shared" ca="1" si="0"/>
        <v>99.992699097497322</v>
      </c>
    </row>
    <row r="57" spans="2:3" x14ac:dyDescent="0.25">
      <c r="B57" s="4">
        <v>53</v>
      </c>
      <c r="C57" s="5">
        <f t="shared" ca="1" si="0"/>
        <v>99.992859981977574</v>
      </c>
    </row>
    <row r="58" spans="2:3" x14ac:dyDescent="0.25">
      <c r="B58" s="4">
        <v>54</v>
      </c>
      <c r="C58" s="5">
        <f t="shared" ca="1" si="0"/>
        <v>99.998082910239546</v>
      </c>
    </row>
    <row r="59" spans="2:3" x14ac:dyDescent="0.25">
      <c r="B59" s="4">
        <v>55</v>
      </c>
      <c r="C59" s="5">
        <f t="shared" ca="1" si="0"/>
        <v>99.992164556343553</v>
      </c>
    </row>
    <row r="60" spans="2:3" x14ac:dyDescent="0.25">
      <c r="B60" s="4">
        <v>56</v>
      </c>
      <c r="C60" s="5">
        <f t="shared" ca="1" si="0"/>
        <v>100.00331911469978</v>
      </c>
    </row>
    <row r="61" spans="2:3" x14ac:dyDescent="0.25">
      <c r="B61" s="4">
        <v>57</v>
      </c>
      <c r="C61" s="5">
        <f t="shared" ca="1" si="0"/>
        <v>99.988987495626787</v>
      </c>
    </row>
    <row r="62" spans="2:3" x14ac:dyDescent="0.25">
      <c r="B62" s="4">
        <v>58</v>
      </c>
      <c r="C62" s="5">
        <f t="shared" ca="1" si="0"/>
        <v>100.01465716701331</v>
      </c>
    </row>
    <row r="63" spans="2:3" x14ac:dyDescent="0.25">
      <c r="B63" s="4">
        <v>59</v>
      </c>
      <c r="C63" s="5">
        <f t="shared" ca="1" si="0"/>
        <v>100.0041185573038</v>
      </c>
    </row>
    <row r="64" spans="2:3" x14ac:dyDescent="0.25">
      <c r="B64" s="4">
        <v>60</v>
      </c>
      <c r="C64" s="5">
        <f t="shared" ca="1" si="0"/>
        <v>100.00281966089902</v>
      </c>
    </row>
    <row r="65" spans="2:3" x14ac:dyDescent="0.25">
      <c r="B65" s="4">
        <v>61</v>
      </c>
      <c r="C65" s="5">
        <f t="shared" ca="1" si="0"/>
        <v>99.993502603581845</v>
      </c>
    </row>
    <row r="66" spans="2:3" x14ac:dyDescent="0.25">
      <c r="B66" s="4">
        <v>62</v>
      </c>
      <c r="C66" s="5">
        <f t="shared" ca="1" si="0"/>
        <v>100.01352775477493</v>
      </c>
    </row>
    <row r="67" spans="2:3" x14ac:dyDescent="0.25">
      <c r="B67" s="4">
        <v>63</v>
      </c>
      <c r="C67" s="5">
        <f t="shared" ca="1" si="0"/>
        <v>100.00386670814724</v>
      </c>
    </row>
    <row r="68" spans="2:3" x14ac:dyDescent="0.25">
      <c r="B68" s="4">
        <v>64</v>
      </c>
      <c r="C68" s="5">
        <f t="shared" ca="1" si="0"/>
        <v>100.00241580443266</v>
      </c>
    </row>
    <row r="69" spans="2:3" x14ac:dyDescent="0.25">
      <c r="B69" s="4">
        <v>65</v>
      </c>
      <c r="C69" s="5">
        <f t="shared" ca="1" si="0"/>
        <v>99.994030719480804</v>
      </c>
    </row>
    <row r="70" spans="2:3" x14ac:dyDescent="0.25">
      <c r="B70" s="4">
        <v>66</v>
      </c>
      <c r="C70" s="5">
        <f t="shared" ca="1" si="0"/>
        <v>100.00386083340878</v>
      </c>
    </row>
    <row r="71" spans="2:3" x14ac:dyDescent="0.25">
      <c r="B71" s="4">
        <v>67</v>
      </c>
      <c r="C71" s="5">
        <f t="shared" ref="C71:C134" ca="1" si="1">NORMINV(RAND(),$B$1,$B$2)</f>
        <v>99.991309711260087</v>
      </c>
    </row>
    <row r="72" spans="2:3" x14ac:dyDescent="0.25">
      <c r="B72" s="4">
        <v>68</v>
      </c>
      <c r="C72" s="5">
        <f t="shared" ca="1" si="1"/>
        <v>100.00207628241327</v>
      </c>
    </row>
    <row r="73" spans="2:3" x14ac:dyDescent="0.25">
      <c r="B73" s="4">
        <v>69</v>
      </c>
      <c r="C73" s="5">
        <f t="shared" ca="1" si="1"/>
        <v>100.00217118712618</v>
      </c>
    </row>
    <row r="74" spans="2:3" x14ac:dyDescent="0.25">
      <c r="B74" s="4">
        <v>70</v>
      </c>
      <c r="C74" s="5">
        <f t="shared" ca="1" si="1"/>
        <v>100.0106514398974</v>
      </c>
    </row>
    <row r="75" spans="2:3" x14ac:dyDescent="0.25">
      <c r="B75" s="4">
        <v>71</v>
      </c>
      <c r="C75" s="5">
        <f t="shared" ca="1" si="1"/>
        <v>99.997685849350688</v>
      </c>
    </row>
    <row r="76" spans="2:3" x14ac:dyDescent="0.25">
      <c r="B76" s="4">
        <v>72</v>
      </c>
      <c r="C76" s="5">
        <f t="shared" ca="1" si="1"/>
        <v>99.999576330299206</v>
      </c>
    </row>
    <row r="77" spans="2:3" x14ac:dyDescent="0.25">
      <c r="B77" s="4">
        <v>73</v>
      </c>
      <c r="C77" s="5">
        <f t="shared" ca="1" si="1"/>
        <v>99.99329635000214</v>
      </c>
    </row>
    <row r="78" spans="2:3" x14ac:dyDescent="0.25">
      <c r="B78" s="4">
        <v>74</v>
      </c>
      <c r="C78" s="5">
        <f t="shared" ca="1" si="1"/>
        <v>99.997574961757266</v>
      </c>
    </row>
    <row r="79" spans="2:3" x14ac:dyDescent="0.25">
      <c r="B79" s="4">
        <v>75</v>
      </c>
      <c r="C79" s="5">
        <f t="shared" ca="1" si="1"/>
        <v>99.997842049514077</v>
      </c>
    </row>
    <row r="80" spans="2:3" x14ac:dyDescent="0.25">
      <c r="B80" s="4">
        <v>76</v>
      </c>
      <c r="C80" s="5">
        <f t="shared" ca="1" si="1"/>
        <v>100.0030392812516</v>
      </c>
    </row>
    <row r="81" spans="2:3" x14ac:dyDescent="0.25">
      <c r="B81" s="4">
        <v>77</v>
      </c>
      <c r="C81" s="5">
        <f t="shared" ca="1" si="1"/>
        <v>99.993224467164367</v>
      </c>
    </row>
    <row r="82" spans="2:3" x14ac:dyDescent="0.25">
      <c r="B82" s="4">
        <v>78</v>
      </c>
      <c r="C82" s="5">
        <f t="shared" ca="1" si="1"/>
        <v>99.984504787409506</v>
      </c>
    </row>
    <row r="83" spans="2:3" x14ac:dyDescent="0.25">
      <c r="B83" s="4">
        <v>79</v>
      </c>
      <c r="C83" s="5">
        <f t="shared" ca="1" si="1"/>
        <v>99.985727961354925</v>
      </c>
    </row>
    <row r="84" spans="2:3" x14ac:dyDescent="0.25">
      <c r="B84" s="4">
        <v>80</v>
      </c>
      <c r="C84" s="5">
        <f t="shared" ca="1" si="1"/>
        <v>100.00565138054991</v>
      </c>
    </row>
    <row r="85" spans="2:3" x14ac:dyDescent="0.25">
      <c r="B85" s="4">
        <v>81</v>
      </c>
      <c r="C85" s="5">
        <f t="shared" ca="1" si="1"/>
        <v>100.00530160414931</v>
      </c>
    </row>
    <row r="86" spans="2:3" x14ac:dyDescent="0.25">
      <c r="B86" s="4">
        <v>82</v>
      </c>
      <c r="C86" s="5">
        <f t="shared" ca="1" si="1"/>
        <v>99.990155857972809</v>
      </c>
    </row>
    <row r="87" spans="2:3" x14ac:dyDescent="0.25">
      <c r="B87" s="4">
        <v>83</v>
      </c>
      <c r="C87" s="5">
        <f t="shared" ca="1" si="1"/>
        <v>100.00054509889593</v>
      </c>
    </row>
    <row r="88" spans="2:3" x14ac:dyDescent="0.25">
      <c r="B88" s="4">
        <v>84</v>
      </c>
      <c r="C88" s="5">
        <f t="shared" ca="1" si="1"/>
        <v>100.00417831371463</v>
      </c>
    </row>
    <row r="89" spans="2:3" x14ac:dyDescent="0.25">
      <c r="B89" s="4">
        <v>85</v>
      </c>
      <c r="C89" s="5">
        <f t="shared" ca="1" si="1"/>
        <v>99.999369485808302</v>
      </c>
    </row>
    <row r="90" spans="2:3" x14ac:dyDescent="0.25">
      <c r="B90" s="4">
        <v>86</v>
      </c>
      <c r="C90" s="5">
        <f t="shared" ca="1" si="1"/>
        <v>99.989511865028106</v>
      </c>
    </row>
    <row r="91" spans="2:3" x14ac:dyDescent="0.25">
      <c r="B91" s="4">
        <v>87</v>
      </c>
      <c r="C91" s="5">
        <f t="shared" ca="1" si="1"/>
        <v>99.998373157881275</v>
      </c>
    </row>
    <row r="92" spans="2:3" x14ac:dyDescent="0.25">
      <c r="B92" s="4">
        <v>88</v>
      </c>
      <c r="C92" s="5">
        <f t="shared" ca="1" si="1"/>
        <v>99.988032792988321</v>
      </c>
    </row>
    <row r="93" spans="2:3" x14ac:dyDescent="0.25">
      <c r="B93" s="4">
        <v>89</v>
      </c>
      <c r="C93" s="5">
        <f t="shared" ca="1" si="1"/>
        <v>100.00814165262538</v>
      </c>
    </row>
    <row r="94" spans="2:3" x14ac:dyDescent="0.25">
      <c r="B94" s="4">
        <v>90</v>
      </c>
      <c r="C94" s="5">
        <f t="shared" ca="1" si="1"/>
        <v>100.00698311873967</v>
      </c>
    </row>
    <row r="95" spans="2:3" x14ac:dyDescent="0.25">
      <c r="B95" s="4">
        <v>91</v>
      </c>
      <c r="C95" s="5">
        <f t="shared" ca="1" si="1"/>
        <v>99.999711500662727</v>
      </c>
    </row>
    <row r="96" spans="2:3" x14ac:dyDescent="0.25">
      <c r="B96" s="4">
        <v>92</v>
      </c>
      <c r="C96" s="5">
        <f t="shared" ca="1" si="1"/>
        <v>99.989067620651142</v>
      </c>
    </row>
    <row r="97" spans="2:3" x14ac:dyDescent="0.25">
      <c r="B97" s="4">
        <v>93</v>
      </c>
      <c r="C97" s="5">
        <f t="shared" ca="1" si="1"/>
        <v>99.994168867364408</v>
      </c>
    </row>
    <row r="98" spans="2:3" x14ac:dyDescent="0.25">
      <c r="B98" s="4">
        <v>94</v>
      </c>
      <c r="C98" s="5">
        <f t="shared" ca="1" si="1"/>
        <v>100.00065598887062</v>
      </c>
    </row>
    <row r="99" spans="2:3" x14ac:dyDescent="0.25">
      <c r="B99" s="4">
        <v>95</v>
      </c>
      <c r="C99" s="5">
        <f t="shared" ca="1" si="1"/>
        <v>99.982224918995414</v>
      </c>
    </row>
    <row r="100" spans="2:3" x14ac:dyDescent="0.25">
      <c r="B100" s="4">
        <v>96</v>
      </c>
      <c r="C100" s="5">
        <f t="shared" ca="1" si="1"/>
        <v>100.00926461264822</v>
      </c>
    </row>
    <row r="101" spans="2:3" x14ac:dyDescent="0.25">
      <c r="B101" s="4">
        <v>97</v>
      </c>
      <c r="C101" s="5">
        <f t="shared" ca="1" si="1"/>
        <v>99.998343971513492</v>
      </c>
    </row>
    <row r="102" spans="2:3" x14ac:dyDescent="0.25">
      <c r="B102" s="4">
        <v>98</v>
      </c>
      <c r="C102" s="5">
        <f t="shared" ca="1" si="1"/>
        <v>99.996238851159802</v>
      </c>
    </row>
    <row r="103" spans="2:3" x14ac:dyDescent="0.25">
      <c r="B103" s="4">
        <v>99</v>
      </c>
      <c r="C103" s="5">
        <f t="shared" ca="1" si="1"/>
        <v>100.00546204967038</v>
      </c>
    </row>
    <row r="104" spans="2:3" x14ac:dyDescent="0.25">
      <c r="B104" s="4">
        <v>100</v>
      </c>
      <c r="C104" s="5">
        <f t="shared" ca="1" si="1"/>
        <v>99.988661998018884</v>
      </c>
    </row>
    <row r="105" spans="2:3" x14ac:dyDescent="0.25">
      <c r="B105" s="4">
        <v>101</v>
      </c>
      <c r="C105" s="5">
        <f t="shared" ca="1" si="1"/>
        <v>100.00063916873484</v>
      </c>
    </row>
    <row r="106" spans="2:3" x14ac:dyDescent="0.25">
      <c r="B106" s="4">
        <v>102</v>
      </c>
      <c r="C106" s="5">
        <f t="shared" ca="1" si="1"/>
        <v>99.993841392660102</v>
      </c>
    </row>
    <row r="107" spans="2:3" x14ac:dyDescent="0.25">
      <c r="B107" s="4">
        <v>103</v>
      </c>
      <c r="C107" s="5">
        <f t="shared" ca="1" si="1"/>
        <v>99.98940598729709</v>
      </c>
    </row>
    <row r="108" spans="2:3" x14ac:dyDescent="0.25">
      <c r="B108" s="4">
        <v>104</v>
      </c>
      <c r="C108" s="5">
        <f t="shared" ca="1" si="1"/>
        <v>99.989089581354932</v>
      </c>
    </row>
    <row r="109" spans="2:3" x14ac:dyDescent="0.25">
      <c r="B109" s="4">
        <v>105</v>
      </c>
      <c r="C109" s="5">
        <f t="shared" ca="1" si="1"/>
        <v>100.00447151243094</v>
      </c>
    </row>
    <row r="110" spans="2:3" x14ac:dyDescent="0.25">
      <c r="B110" s="4">
        <v>106</v>
      </c>
      <c r="C110" s="5">
        <f t="shared" ca="1" si="1"/>
        <v>99.994631432304871</v>
      </c>
    </row>
    <row r="111" spans="2:3" x14ac:dyDescent="0.25">
      <c r="B111" s="4">
        <v>107</v>
      </c>
      <c r="C111" s="5">
        <f t="shared" ca="1" si="1"/>
        <v>100.00774846021248</v>
      </c>
    </row>
    <row r="112" spans="2:3" x14ac:dyDescent="0.25">
      <c r="B112" s="4">
        <v>108</v>
      </c>
      <c r="C112" s="5">
        <f t="shared" ca="1" si="1"/>
        <v>100.01063802946301</v>
      </c>
    </row>
    <row r="113" spans="2:3" x14ac:dyDescent="0.25">
      <c r="B113" s="4">
        <v>109</v>
      </c>
      <c r="C113" s="5">
        <f t="shared" ca="1" si="1"/>
        <v>99.994940035399097</v>
      </c>
    </row>
    <row r="114" spans="2:3" x14ac:dyDescent="0.25">
      <c r="B114" s="4">
        <v>110</v>
      </c>
      <c r="C114" s="5">
        <f t="shared" ca="1" si="1"/>
        <v>100.00220345362332</v>
      </c>
    </row>
    <row r="115" spans="2:3" x14ac:dyDescent="0.25">
      <c r="B115" s="4">
        <v>111</v>
      </c>
      <c r="C115" s="5">
        <f t="shared" ca="1" si="1"/>
        <v>99.983935660278448</v>
      </c>
    </row>
    <row r="116" spans="2:3" x14ac:dyDescent="0.25">
      <c r="B116" s="4">
        <v>112</v>
      </c>
      <c r="C116" s="5">
        <f t="shared" ca="1" si="1"/>
        <v>99.999432509154317</v>
      </c>
    </row>
    <row r="117" spans="2:3" x14ac:dyDescent="0.25">
      <c r="B117" s="4">
        <v>113</v>
      </c>
      <c r="C117" s="5">
        <f t="shared" ca="1" si="1"/>
        <v>100.00219826410466</v>
      </c>
    </row>
    <row r="118" spans="2:3" x14ac:dyDescent="0.25">
      <c r="B118" s="4">
        <v>114</v>
      </c>
      <c r="C118" s="5">
        <f t="shared" ca="1" si="1"/>
        <v>100.00406599199863</v>
      </c>
    </row>
    <row r="119" spans="2:3" x14ac:dyDescent="0.25">
      <c r="B119" s="4">
        <v>115</v>
      </c>
      <c r="C119" s="5">
        <f t="shared" ca="1" si="1"/>
        <v>99.997003769866851</v>
      </c>
    </row>
    <row r="120" spans="2:3" x14ac:dyDescent="0.25">
      <c r="B120" s="4">
        <v>116</v>
      </c>
      <c r="C120" s="5">
        <f t="shared" ca="1" si="1"/>
        <v>100.00590909127288</v>
      </c>
    </row>
    <row r="121" spans="2:3" x14ac:dyDescent="0.25">
      <c r="B121" s="4">
        <v>117</v>
      </c>
      <c r="C121" s="5">
        <f t="shared" ca="1" si="1"/>
        <v>99.992909452887091</v>
      </c>
    </row>
    <row r="122" spans="2:3" x14ac:dyDescent="0.25">
      <c r="B122" s="4">
        <v>118</v>
      </c>
      <c r="C122" s="5">
        <f t="shared" ca="1" si="1"/>
        <v>99.992415770626025</v>
      </c>
    </row>
    <row r="123" spans="2:3" x14ac:dyDescent="0.25">
      <c r="B123" s="4">
        <v>119</v>
      </c>
      <c r="C123" s="5">
        <f t="shared" ca="1" si="1"/>
        <v>99.994836965092659</v>
      </c>
    </row>
    <row r="124" spans="2:3" x14ac:dyDescent="0.25">
      <c r="B124" s="4">
        <v>120</v>
      </c>
      <c r="C124" s="5">
        <f t="shared" ca="1" si="1"/>
        <v>100.00017421528661</v>
      </c>
    </row>
    <row r="125" spans="2:3" x14ac:dyDescent="0.25">
      <c r="B125" s="4">
        <v>121</v>
      </c>
      <c r="C125" s="5">
        <f t="shared" ca="1" si="1"/>
        <v>99.999165741338587</v>
      </c>
    </row>
    <row r="126" spans="2:3" x14ac:dyDescent="0.25">
      <c r="B126" s="4">
        <v>122</v>
      </c>
      <c r="C126" s="5">
        <f t="shared" ca="1" si="1"/>
        <v>100.01488605110877</v>
      </c>
    </row>
    <row r="127" spans="2:3" x14ac:dyDescent="0.25">
      <c r="B127" s="4">
        <v>123</v>
      </c>
      <c r="C127" s="5">
        <f t="shared" ca="1" si="1"/>
        <v>99.995865382938788</v>
      </c>
    </row>
    <row r="128" spans="2:3" x14ac:dyDescent="0.25">
      <c r="B128" s="4">
        <v>124</v>
      </c>
      <c r="C128" s="5">
        <f t="shared" ca="1" si="1"/>
        <v>100.009480196246</v>
      </c>
    </row>
    <row r="129" spans="2:3" x14ac:dyDescent="0.25">
      <c r="B129" s="4">
        <v>125</v>
      </c>
      <c r="C129" s="5">
        <f t="shared" ca="1" si="1"/>
        <v>99.991936151303634</v>
      </c>
    </row>
    <row r="130" spans="2:3" x14ac:dyDescent="0.25">
      <c r="B130" s="4">
        <v>126</v>
      </c>
      <c r="C130" s="5">
        <f t="shared" ca="1" si="1"/>
        <v>99.995171914555542</v>
      </c>
    </row>
    <row r="131" spans="2:3" x14ac:dyDescent="0.25">
      <c r="B131" s="4">
        <v>127</v>
      </c>
      <c r="C131" s="5">
        <f t="shared" ca="1" si="1"/>
        <v>99.997503777306505</v>
      </c>
    </row>
    <row r="132" spans="2:3" x14ac:dyDescent="0.25">
      <c r="B132" s="4">
        <v>128</v>
      </c>
      <c r="C132" s="5">
        <f t="shared" ca="1" si="1"/>
        <v>99.997563809525047</v>
      </c>
    </row>
    <row r="133" spans="2:3" x14ac:dyDescent="0.25">
      <c r="B133" s="4">
        <v>129</v>
      </c>
      <c r="C133" s="5">
        <f t="shared" ca="1" si="1"/>
        <v>100.0083366748196</v>
      </c>
    </row>
    <row r="134" spans="2:3" x14ac:dyDescent="0.25">
      <c r="B134" s="4">
        <v>130</v>
      </c>
      <c r="C134" s="5">
        <f t="shared" ca="1" si="1"/>
        <v>100.0016210992752</v>
      </c>
    </row>
    <row r="135" spans="2:3" x14ac:dyDescent="0.25">
      <c r="B135" s="4">
        <v>131</v>
      </c>
      <c r="C135" s="5">
        <f t="shared" ref="C135:C198" ca="1" si="2">NORMINV(RAND(),$B$1,$B$2)</f>
        <v>99.996571879090823</v>
      </c>
    </row>
    <row r="136" spans="2:3" x14ac:dyDescent="0.25">
      <c r="B136" s="4">
        <v>132</v>
      </c>
      <c r="C136" s="5">
        <f t="shared" ca="1" si="2"/>
        <v>99.995789749445336</v>
      </c>
    </row>
    <row r="137" spans="2:3" x14ac:dyDescent="0.25">
      <c r="B137" s="4">
        <v>133</v>
      </c>
      <c r="C137" s="5">
        <f t="shared" ca="1" si="2"/>
        <v>99.986409595600676</v>
      </c>
    </row>
    <row r="138" spans="2:3" x14ac:dyDescent="0.25">
      <c r="B138" s="4">
        <v>134</v>
      </c>
      <c r="C138" s="5">
        <f t="shared" ca="1" si="2"/>
        <v>99.992668646051513</v>
      </c>
    </row>
    <row r="139" spans="2:3" x14ac:dyDescent="0.25">
      <c r="B139" s="4">
        <v>135</v>
      </c>
      <c r="C139" s="5">
        <f t="shared" ca="1" si="2"/>
        <v>99.994223877853344</v>
      </c>
    </row>
    <row r="140" spans="2:3" x14ac:dyDescent="0.25">
      <c r="B140" s="4">
        <v>136</v>
      </c>
      <c r="C140" s="5">
        <f t="shared" ca="1" si="2"/>
        <v>100.00161615587979</v>
      </c>
    </row>
    <row r="141" spans="2:3" x14ac:dyDescent="0.25">
      <c r="B141" s="4">
        <v>137</v>
      </c>
      <c r="C141" s="5">
        <f t="shared" ca="1" si="2"/>
        <v>99.996930936231635</v>
      </c>
    </row>
    <row r="142" spans="2:3" x14ac:dyDescent="0.25">
      <c r="B142" s="4">
        <v>138</v>
      </c>
      <c r="C142" s="5">
        <f t="shared" ca="1" si="2"/>
        <v>99.997028087182585</v>
      </c>
    </row>
    <row r="143" spans="2:3" x14ac:dyDescent="0.25">
      <c r="B143" s="4">
        <v>139</v>
      </c>
      <c r="C143" s="5">
        <f t="shared" ca="1" si="2"/>
        <v>99.988304879204833</v>
      </c>
    </row>
    <row r="144" spans="2:3" x14ac:dyDescent="0.25">
      <c r="B144" s="4">
        <v>140</v>
      </c>
      <c r="C144" s="5">
        <f t="shared" ca="1" si="2"/>
        <v>100.00028563325363</v>
      </c>
    </row>
    <row r="145" spans="2:3" x14ac:dyDescent="0.25">
      <c r="B145" s="4">
        <v>141</v>
      </c>
      <c r="C145" s="5">
        <f t="shared" ca="1" si="2"/>
        <v>99.994803846158931</v>
      </c>
    </row>
    <row r="146" spans="2:3" x14ac:dyDescent="0.25">
      <c r="B146" s="4">
        <v>142</v>
      </c>
      <c r="C146" s="5">
        <f t="shared" ca="1" si="2"/>
        <v>100.00363479060742</v>
      </c>
    </row>
    <row r="147" spans="2:3" x14ac:dyDescent="0.25">
      <c r="B147" s="4">
        <v>143</v>
      </c>
      <c r="C147" s="5">
        <f t="shared" ca="1" si="2"/>
        <v>100.00233782742617</v>
      </c>
    </row>
    <row r="148" spans="2:3" x14ac:dyDescent="0.25">
      <c r="B148" s="4">
        <v>144</v>
      </c>
      <c r="C148" s="5">
        <f t="shared" ca="1" si="2"/>
        <v>99.993536565780673</v>
      </c>
    </row>
    <row r="149" spans="2:3" x14ac:dyDescent="0.25">
      <c r="B149" s="4">
        <v>145</v>
      </c>
      <c r="C149" s="5">
        <f t="shared" ca="1" si="2"/>
        <v>100.01084744785176</v>
      </c>
    </row>
    <row r="150" spans="2:3" x14ac:dyDescent="0.25">
      <c r="B150" s="4">
        <v>146</v>
      </c>
      <c r="C150" s="5">
        <f t="shared" ca="1" si="2"/>
        <v>99.99790957335253</v>
      </c>
    </row>
    <row r="151" spans="2:3" x14ac:dyDescent="0.25">
      <c r="B151" s="4">
        <v>147</v>
      </c>
      <c r="C151" s="5">
        <f t="shared" ca="1" si="2"/>
        <v>100.00181519203684</v>
      </c>
    </row>
    <row r="152" spans="2:3" x14ac:dyDescent="0.25">
      <c r="B152" s="4">
        <v>148</v>
      </c>
      <c r="C152" s="5">
        <f t="shared" ca="1" si="2"/>
        <v>100.00919672559026</v>
      </c>
    </row>
    <row r="153" spans="2:3" x14ac:dyDescent="0.25">
      <c r="B153" s="4">
        <v>149</v>
      </c>
      <c r="C153" s="5">
        <f t="shared" ca="1" si="2"/>
        <v>99.992358463602528</v>
      </c>
    </row>
    <row r="154" spans="2:3" x14ac:dyDescent="0.25">
      <c r="B154" s="4">
        <v>150</v>
      </c>
      <c r="C154" s="5">
        <f t="shared" ca="1" si="2"/>
        <v>99.988683221029007</v>
      </c>
    </row>
    <row r="155" spans="2:3" x14ac:dyDescent="0.25">
      <c r="B155" s="4">
        <v>151</v>
      </c>
      <c r="C155" s="5">
        <f t="shared" ca="1" si="2"/>
        <v>100.00482974090752</v>
      </c>
    </row>
    <row r="156" spans="2:3" x14ac:dyDescent="0.25">
      <c r="B156" s="4">
        <v>152</v>
      </c>
      <c r="C156" s="5">
        <f t="shared" ca="1" si="2"/>
        <v>99.997686026601869</v>
      </c>
    </row>
    <row r="157" spans="2:3" x14ac:dyDescent="0.25">
      <c r="B157" s="4">
        <v>153</v>
      </c>
      <c r="C157" s="5">
        <f t="shared" ca="1" si="2"/>
        <v>99.996433453607224</v>
      </c>
    </row>
    <row r="158" spans="2:3" x14ac:dyDescent="0.25">
      <c r="B158" s="4">
        <v>154</v>
      </c>
      <c r="C158" s="5">
        <f t="shared" ca="1" si="2"/>
        <v>100.00939584325752</v>
      </c>
    </row>
    <row r="159" spans="2:3" x14ac:dyDescent="0.25">
      <c r="B159" s="4">
        <v>155</v>
      </c>
      <c r="C159" s="5">
        <f t="shared" ca="1" si="2"/>
        <v>99.988057286933298</v>
      </c>
    </row>
    <row r="160" spans="2:3" x14ac:dyDescent="0.25">
      <c r="B160" s="4">
        <v>156</v>
      </c>
      <c r="C160" s="5">
        <f t="shared" ca="1" si="2"/>
        <v>100.00024510529947</v>
      </c>
    </row>
    <row r="161" spans="2:3" x14ac:dyDescent="0.25">
      <c r="B161" s="4">
        <v>157</v>
      </c>
      <c r="C161" s="5">
        <f t="shared" ca="1" si="2"/>
        <v>99.997768167918224</v>
      </c>
    </row>
    <row r="162" spans="2:3" x14ac:dyDescent="0.25">
      <c r="B162" s="4">
        <v>158</v>
      </c>
      <c r="C162" s="5">
        <f t="shared" ca="1" si="2"/>
        <v>100.00357953416251</v>
      </c>
    </row>
    <row r="163" spans="2:3" x14ac:dyDescent="0.25">
      <c r="B163" s="4">
        <v>159</v>
      </c>
      <c r="C163" s="5">
        <f t="shared" ca="1" si="2"/>
        <v>100.00444658584534</v>
      </c>
    </row>
    <row r="164" spans="2:3" x14ac:dyDescent="0.25">
      <c r="B164" s="4">
        <v>160</v>
      </c>
      <c r="C164" s="5">
        <f t="shared" ca="1" si="2"/>
        <v>100.00127182949434</v>
      </c>
    </row>
    <row r="165" spans="2:3" x14ac:dyDescent="0.25">
      <c r="B165" s="4">
        <v>161</v>
      </c>
      <c r="C165" s="5">
        <f t="shared" ca="1" si="2"/>
        <v>99.993333535944643</v>
      </c>
    </row>
    <row r="166" spans="2:3" x14ac:dyDescent="0.25">
      <c r="B166" s="4">
        <v>162</v>
      </c>
      <c r="C166" s="5">
        <f t="shared" ca="1" si="2"/>
        <v>99.998719650054369</v>
      </c>
    </row>
    <row r="167" spans="2:3" x14ac:dyDescent="0.25">
      <c r="B167" s="4">
        <v>163</v>
      </c>
      <c r="C167" s="5">
        <f t="shared" ca="1" si="2"/>
        <v>99.991884575255739</v>
      </c>
    </row>
    <row r="168" spans="2:3" x14ac:dyDescent="0.25">
      <c r="B168" s="4">
        <v>164</v>
      </c>
      <c r="C168" s="5">
        <f t="shared" ca="1" si="2"/>
        <v>99.992200028571673</v>
      </c>
    </row>
    <row r="169" spans="2:3" x14ac:dyDescent="0.25">
      <c r="B169" s="4">
        <v>165</v>
      </c>
      <c r="C169" s="5">
        <f t="shared" ca="1" si="2"/>
        <v>100.01604080793224</v>
      </c>
    </row>
    <row r="170" spans="2:3" x14ac:dyDescent="0.25">
      <c r="B170" s="4">
        <v>166</v>
      </c>
      <c r="C170" s="5">
        <f t="shared" ca="1" si="2"/>
        <v>99.993103519732443</v>
      </c>
    </row>
    <row r="171" spans="2:3" x14ac:dyDescent="0.25">
      <c r="B171" s="4">
        <v>167</v>
      </c>
      <c r="C171" s="5">
        <f t="shared" ca="1" si="2"/>
        <v>100.00212807213769</v>
      </c>
    </row>
    <row r="172" spans="2:3" x14ac:dyDescent="0.25">
      <c r="B172" s="4">
        <v>168</v>
      </c>
      <c r="C172" s="5">
        <f t="shared" ca="1" si="2"/>
        <v>100.0165667608933</v>
      </c>
    </row>
    <row r="173" spans="2:3" x14ac:dyDescent="0.25">
      <c r="B173" s="4">
        <v>169</v>
      </c>
      <c r="C173" s="5">
        <f t="shared" ca="1" si="2"/>
        <v>99.996688775811791</v>
      </c>
    </row>
    <row r="174" spans="2:3" x14ac:dyDescent="0.25">
      <c r="B174" s="4">
        <v>170</v>
      </c>
      <c r="C174" s="5">
        <f t="shared" ca="1" si="2"/>
        <v>100.00109591943848</v>
      </c>
    </row>
    <row r="175" spans="2:3" x14ac:dyDescent="0.25">
      <c r="B175" s="4">
        <v>171</v>
      </c>
      <c r="C175" s="5">
        <f t="shared" ca="1" si="2"/>
        <v>99.99114677799767</v>
      </c>
    </row>
    <row r="176" spans="2:3" x14ac:dyDescent="0.25">
      <c r="B176" s="4">
        <v>172</v>
      </c>
      <c r="C176" s="5">
        <f t="shared" ca="1" si="2"/>
        <v>100.00640907469767</v>
      </c>
    </row>
    <row r="177" spans="2:3" x14ac:dyDescent="0.25">
      <c r="B177" s="4">
        <v>173</v>
      </c>
      <c r="C177" s="5">
        <f t="shared" ca="1" si="2"/>
        <v>100.00036292511581</v>
      </c>
    </row>
    <row r="178" spans="2:3" x14ac:dyDescent="0.25">
      <c r="B178" s="4">
        <v>174</v>
      </c>
      <c r="C178" s="5">
        <f t="shared" ca="1" si="2"/>
        <v>100.00275850637185</v>
      </c>
    </row>
    <row r="179" spans="2:3" x14ac:dyDescent="0.25">
      <c r="B179" s="4">
        <v>175</v>
      </c>
      <c r="C179" s="5">
        <f t="shared" ca="1" si="2"/>
        <v>99.983718222519229</v>
      </c>
    </row>
    <row r="180" spans="2:3" x14ac:dyDescent="0.25">
      <c r="B180" s="4">
        <v>176</v>
      </c>
      <c r="C180" s="5">
        <f t="shared" ca="1" si="2"/>
        <v>100.00041100176756</v>
      </c>
    </row>
    <row r="181" spans="2:3" x14ac:dyDescent="0.25">
      <c r="B181" s="4">
        <v>177</v>
      </c>
      <c r="C181" s="5">
        <f t="shared" ca="1" si="2"/>
        <v>99.992700113076339</v>
      </c>
    </row>
    <row r="182" spans="2:3" x14ac:dyDescent="0.25">
      <c r="B182" s="4">
        <v>178</v>
      </c>
      <c r="C182" s="5">
        <f t="shared" ca="1" si="2"/>
        <v>99.997401978954159</v>
      </c>
    </row>
    <row r="183" spans="2:3" x14ac:dyDescent="0.25">
      <c r="B183" s="4">
        <v>179</v>
      </c>
      <c r="C183" s="5">
        <f t="shared" ca="1" si="2"/>
        <v>100.00292083511489</v>
      </c>
    </row>
    <row r="184" spans="2:3" x14ac:dyDescent="0.25">
      <c r="B184" s="4">
        <v>180</v>
      </c>
      <c r="C184" s="5">
        <f t="shared" ca="1" si="2"/>
        <v>100.00927392091987</v>
      </c>
    </row>
    <row r="185" spans="2:3" x14ac:dyDescent="0.25">
      <c r="B185" s="4">
        <v>181</v>
      </c>
      <c r="C185" s="5">
        <f t="shared" ca="1" si="2"/>
        <v>100.00912670099251</v>
      </c>
    </row>
    <row r="186" spans="2:3" x14ac:dyDescent="0.25">
      <c r="B186" s="4">
        <v>182</v>
      </c>
      <c r="C186" s="5">
        <f t="shared" ca="1" si="2"/>
        <v>100.00224897877092</v>
      </c>
    </row>
    <row r="187" spans="2:3" x14ac:dyDescent="0.25">
      <c r="B187" s="4">
        <v>183</v>
      </c>
      <c r="C187" s="5">
        <f t="shared" ca="1" si="2"/>
        <v>99.998220502154112</v>
      </c>
    </row>
    <row r="188" spans="2:3" x14ac:dyDescent="0.25">
      <c r="B188" s="4">
        <v>184</v>
      </c>
      <c r="C188" s="5">
        <f t="shared" ca="1" si="2"/>
        <v>99.99322681507914</v>
      </c>
    </row>
    <row r="189" spans="2:3" x14ac:dyDescent="0.25">
      <c r="B189" s="4">
        <v>185</v>
      </c>
      <c r="C189" s="5">
        <f t="shared" ca="1" si="2"/>
        <v>100.00214739970924</v>
      </c>
    </row>
    <row r="190" spans="2:3" x14ac:dyDescent="0.25">
      <c r="B190" s="4">
        <v>186</v>
      </c>
      <c r="C190" s="5">
        <f t="shared" ca="1" si="2"/>
        <v>100.00169644464211</v>
      </c>
    </row>
    <row r="191" spans="2:3" x14ac:dyDescent="0.25">
      <c r="B191" s="4">
        <v>187</v>
      </c>
      <c r="C191" s="5">
        <f t="shared" ca="1" si="2"/>
        <v>100.00943179665397</v>
      </c>
    </row>
    <row r="192" spans="2:3" x14ac:dyDescent="0.25">
      <c r="B192" s="4">
        <v>188</v>
      </c>
      <c r="C192" s="5">
        <f t="shared" ca="1" si="2"/>
        <v>100.00008224884715</v>
      </c>
    </row>
    <row r="193" spans="2:3" x14ac:dyDescent="0.25">
      <c r="B193" s="4">
        <v>189</v>
      </c>
      <c r="C193" s="5">
        <f t="shared" ca="1" si="2"/>
        <v>100.00510496182456</v>
      </c>
    </row>
    <row r="194" spans="2:3" x14ac:dyDescent="0.25">
      <c r="B194" s="4">
        <v>190</v>
      </c>
      <c r="C194" s="5">
        <f t="shared" ca="1" si="2"/>
        <v>100.000840394192</v>
      </c>
    </row>
    <row r="195" spans="2:3" x14ac:dyDescent="0.25">
      <c r="B195" s="4">
        <v>191</v>
      </c>
      <c r="C195" s="5">
        <f t="shared" ca="1" si="2"/>
        <v>99.99947484259863</v>
      </c>
    </row>
    <row r="196" spans="2:3" x14ac:dyDescent="0.25">
      <c r="B196" s="4">
        <v>192</v>
      </c>
      <c r="C196" s="5">
        <f t="shared" ca="1" si="2"/>
        <v>100.00044254621412</v>
      </c>
    </row>
    <row r="197" spans="2:3" x14ac:dyDescent="0.25">
      <c r="B197" s="4">
        <v>193</v>
      </c>
      <c r="C197" s="5">
        <f t="shared" ca="1" si="2"/>
        <v>100.00850824749217</v>
      </c>
    </row>
    <row r="198" spans="2:3" x14ac:dyDescent="0.25">
      <c r="B198" s="4">
        <v>194</v>
      </c>
      <c r="C198" s="5">
        <f t="shared" ca="1" si="2"/>
        <v>99.992505168626138</v>
      </c>
    </row>
    <row r="199" spans="2:3" x14ac:dyDescent="0.25">
      <c r="B199" s="4">
        <v>195</v>
      </c>
      <c r="C199" s="5">
        <f t="shared" ref="C199:C204" ca="1" si="3">NORMINV(RAND(),$B$1,$B$2)</f>
        <v>99.99432620503022</v>
      </c>
    </row>
    <row r="200" spans="2:3" x14ac:dyDescent="0.25">
      <c r="B200" s="4">
        <v>196</v>
      </c>
      <c r="C200" s="5">
        <f t="shared" ca="1" si="3"/>
        <v>99.990263902082773</v>
      </c>
    </row>
    <row r="201" spans="2:3" x14ac:dyDescent="0.25">
      <c r="B201" s="4">
        <v>197</v>
      </c>
      <c r="C201" s="5">
        <f t="shared" ca="1" si="3"/>
        <v>100.00665827792838</v>
      </c>
    </row>
    <row r="202" spans="2:3" x14ac:dyDescent="0.25">
      <c r="B202" s="4">
        <v>198</v>
      </c>
      <c r="C202" s="5">
        <f t="shared" ca="1" si="3"/>
        <v>100.00030682647063</v>
      </c>
    </row>
    <row r="203" spans="2:3" x14ac:dyDescent="0.25">
      <c r="B203" s="4">
        <v>199</v>
      </c>
      <c r="C203" s="5">
        <f t="shared" ca="1" si="3"/>
        <v>100.00572049880273</v>
      </c>
    </row>
    <row r="204" spans="2:3" x14ac:dyDescent="0.25">
      <c r="B204" s="4">
        <v>200</v>
      </c>
      <c r="C204" s="5">
        <f t="shared" ca="1" si="3"/>
        <v>100.00075516593726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IHM</vt:lpstr>
      <vt:lpstr>Générateur de mesures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prome</dc:creator>
  <cp:lastModifiedBy>guillaume prome</cp:lastModifiedBy>
  <dcterms:created xsi:type="dcterms:W3CDTF">2019-05-12T13:37:09Z</dcterms:created>
  <dcterms:modified xsi:type="dcterms:W3CDTF">2021-03-23T06:01:07Z</dcterms:modified>
</cp:coreProperties>
</file>